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6EA00E83-AEC8-4BDA-889D-0079762F4015}" xr6:coauthVersionLast="36" xr6:coauthVersionMax="45" xr10:uidLastSave="{00000000-0000-0000-0000-000000000000}"/>
  <bookViews>
    <workbookView xWindow="27690" yWindow="3210" windowWidth="18000" windowHeight="13995" xr2:uid="{00000000-000D-0000-FFFF-FFFF00000000}"/>
  </bookViews>
  <sheets>
    <sheet name="Cover" sheetId="5" r:id="rId1"/>
    <sheet name="Bauteile" sheetId="1" r:id="rId2"/>
    <sheet name="Personal" sheetId="4" r:id="rId3"/>
    <sheet name="Maschinen" sheetId="2" r:id="rId4"/>
  </sheets>
  <definedNames>
    <definedName name="_xlnm._FilterDatabase" localSheetId="1" hidden="1">Bauteile!$A$1:$F$52</definedName>
    <definedName name="_xlnm._FilterDatabase" localSheetId="2" hidden="1">Personal!$A$1:$C$13</definedName>
    <definedName name="_xlcn.WorksheetConnection_1001_Produktionsdaten.xlsxBauteile" hidden="1">Bauteile[]</definedName>
    <definedName name="_xlcn.WorksheetConnection_1001_Produktionsdaten.xlsxMaschinen" hidden="1">Maschinen[]</definedName>
    <definedName name="_xlcn.WorksheetConnection_1001_Produktionsdaten.xlsxPersonal" hidden="1">Personal[]</definedName>
    <definedName name="Anzahl">Bauteile!$C$2:$C$52</definedName>
    <definedName name="Bauteil">Bauteile!$B$2:$B$52</definedName>
    <definedName name="Lohn">Bauteile!$G$2:$G$52</definedName>
    <definedName name="Maschinenkosten">Maschinen!$A$1:$C$21</definedName>
    <definedName name="MNr">Bauteile!$F$2:$F$52</definedName>
    <definedName name="Personalkosten" localSheetId="2">Personal!$C$1:$C$13</definedName>
    <definedName name="Personalkosten">Bauteile!$A$1:$F$52</definedName>
    <definedName name="PNr">Bauteile!$E$2:$E$52</definedName>
    <definedName name="Produkt">Bauteile!$A$2:$A$52</definedName>
    <definedName name="Satz">Bauteile!$H$2:$H$52</definedName>
    <definedName name="Std">Bauteile!$D$2:$D$52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Personal" name="Personal" connection="WorksheetConnection_10-01_Produktionsdaten.xlsx!Personal"/>
          <x15:modelTable id="Maschinen" name="Maschinen" connection="WorksheetConnection_10-01_Produktionsdaten.xlsx!Maschinen"/>
          <x15:modelTable id="Bauteile" name="Bauteile" connection="WorksheetConnection_10-01_Produktionsdaten.xlsx!Bauteile"/>
        </x15:modelTables>
        <x15:modelRelationships>
          <x15:modelRelationship fromTable="Bauteile" fromColumn="PNr" toTable="Personal" toColumn="PNr"/>
          <x15:modelRelationship fromTable="Bauteile" fromColumn="MNr" toTable="Maschinen" toColumn="MNr"/>
        </x15:modelRelationships>
      </x15:dataModel>
    </ext>
  </extLst>
</workbook>
</file>

<file path=xl/calcChain.xml><?xml version="1.0" encoding="utf-8"?>
<calcChain xmlns="http://schemas.openxmlformats.org/spreadsheetml/2006/main">
  <c r="H2" i="1" l="1"/>
  <c r="J2" i="1" s="1"/>
  <c r="H3" i="1"/>
  <c r="J3" i="1" s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G2" i="1"/>
  <c r="K2" i="1" s="1"/>
  <c r="G3" i="1"/>
  <c r="I3" i="1" s="1"/>
  <c r="G4" i="1"/>
  <c r="K4" i="1" s="1"/>
  <c r="G5" i="1"/>
  <c r="I5" i="1" s="1"/>
  <c r="G6" i="1"/>
  <c r="K6" i="1" s="1"/>
  <c r="G7" i="1"/>
  <c r="I7" i="1" s="1"/>
  <c r="G8" i="1"/>
  <c r="K8" i="1" s="1"/>
  <c r="G9" i="1"/>
  <c r="I9" i="1" s="1"/>
  <c r="G10" i="1"/>
  <c r="G11" i="1"/>
  <c r="G12" i="1"/>
  <c r="I12" i="1" s="1"/>
  <c r="G13" i="1"/>
  <c r="I13" i="1" s="1"/>
  <c r="G14" i="1"/>
  <c r="G15" i="1"/>
  <c r="G16" i="1"/>
  <c r="I16" i="1" s="1"/>
  <c r="G17" i="1"/>
  <c r="G18" i="1"/>
  <c r="G19" i="1"/>
  <c r="G20" i="1"/>
  <c r="I20" i="1" s="1"/>
  <c r="G21" i="1"/>
  <c r="I21" i="1" s="1"/>
  <c r="G22" i="1"/>
  <c r="G23" i="1"/>
  <c r="G24" i="1"/>
  <c r="I24" i="1" s="1"/>
  <c r="G25" i="1"/>
  <c r="I25" i="1" s="1"/>
  <c r="G26" i="1"/>
  <c r="G27" i="1"/>
  <c r="G28" i="1"/>
  <c r="I28" i="1" s="1"/>
  <c r="G29" i="1"/>
  <c r="G30" i="1"/>
  <c r="G31" i="1"/>
  <c r="G32" i="1"/>
  <c r="I32" i="1" s="1"/>
  <c r="G33" i="1"/>
  <c r="I33" i="1" s="1"/>
  <c r="G34" i="1"/>
  <c r="G35" i="1"/>
  <c r="G36" i="1"/>
  <c r="I36" i="1" s="1"/>
  <c r="G37" i="1"/>
  <c r="G38" i="1"/>
  <c r="G39" i="1"/>
  <c r="G40" i="1"/>
  <c r="I40" i="1" s="1"/>
  <c r="G41" i="1"/>
  <c r="I41" i="1" s="1"/>
  <c r="G42" i="1"/>
  <c r="G43" i="1"/>
  <c r="G44" i="1"/>
  <c r="I44" i="1" s="1"/>
  <c r="G45" i="1"/>
  <c r="G46" i="1"/>
  <c r="G47" i="1"/>
  <c r="G48" i="1"/>
  <c r="K48" i="1" s="1"/>
  <c r="G49" i="1"/>
  <c r="I49" i="1" s="1"/>
  <c r="G50" i="1"/>
  <c r="K50" i="1" s="1"/>
  <c r="G51" i="1"/>
  <c r="I51" i="1" s="1"/>
  <c r="G52" i="1"/>
  <c r="K52" i="1" s="1"/>
  <c r="K47" i="1" l="1"/>
  <c r="K45" i="1"/>
  <c r="K43" i="1"/>
  <c r="K39" i="1"/>
  <c r="K37" i="1"/>
  <c r="K35" i="1"/>
  <c r="K31" i="1"/>
  <c r="K29" i="1"/>
  <c r="K27" i="1"/>
  <c r="K23" i="1"/>
  <c r="K19" i="1"/>
  <c r="K17" i="1"/>
  <c r="K15" i="1"/>
  <c r="K11" i="1"/>
  <c r="K46" i="1"/>
  <c r="K42" i="1"/>
  <c r="K38" i="1"/>
  <c r="K34" i="1"/>
  <c r="K30" i="1"/>
  <c r="K26" i="1"/>
  <c r="K22" i="1"/>
  <c r="K18" i="1"/>
  <c r="K14" i="1"/>
  <c r="K10" i="1"/>
  <c r="I52" i="1"/>
  <c r="I50" i="1"/>
  <c r="I48" i="1"/>
  <c r="I46" i="1"/>
  <c r="I42" i="1"/>
  <c r="I38" i="1"/>
  <c r="I34" i="1"/>
  <c r="I30" i="1"/>
  <c r="I26" i="1"/>
  <c r="I22" i="1"/>
  <c r="I18" i="1"/>
  <c r="I14" i="1"/>
  <c r="I10" i="1"/>
  <c r="I8" i="1"/>
  <c r="I6" i="1"/>
  <c r="I4" i="1"/>
  <c r="I2" i="1"/>
  <c r="K51" i="1"/>
  <c r="K49" i="1"/>
  <c r="K9" i="1"/>
  <c r="K7" i="1"/>
  <c r="K5" i="1"/>
  <c r="K3" i="1"/>
  <c r="I47" i="1"/>
  <c r="I43" i="1"/>
  <c r="I39" i="1"/>
  <c r="I35" i="1"/>
  <c r="I31" i="1"/>
  <c r="I27" i="1"/>
  <c r="I23" i="1"/>
  <c r="I19" i="1"/>
  <c r="I15" i="1"/>
  <c r="I11" i="1"/>
  <c r="K41" i="1"/>
  <c r="K33" i="1"/>
  <c r="K25" i="1"/>
  <c r="K21" i="1"/>
  <c r="K13" i="1"/>
  <c r="K40" i="1"/>
  <c r="K32" i="1"/>
  <c r="K24" i="1"/>
  <c r="K20" i="1"/>
  <c r="K12" i="1"/>
  <c r="I45" i="1"/>
  <c r="I37" i="1"/>
  <c r="I29" i="1"/>
  <c r="I17" i="1"/>
  <c r="K44" i="1"/>
  <c r="K36" i="1"/>
  <c r="K28" i="1"/>
  <c r="K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3CE68E-89AC-4198-983F-9A4C6A974068}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62987FF-C3A4-43E6-86E1-B588988ED113}" name="WorksheetConnection_10-01_Produktionsdaten.xlsx!Bauteile" type="102" refreshedVersion="6" minRefreshableVersion="5">
    <extLst>
      <ext xmlns:x15="http://schemas.microsoft.com/office/spreadsheetml/2010/11/main" uri="{DE250136-89BD-433C-8126-D09CA5730AF9}">
        <x15:connection id="Bauteile">
          <x15:rangePr sourceName="_xlcn.WorksheetConnection_1001_Produktionsdaten.xlsxBauteile"/>
        </x15:connection>
      </ext>
    </extLst>
  </connection>
  <connection id="3" xr16:uid="{C523D4A3-343F-4DE7-A17F-7269512BBCEC}" name="WorksheetConnection_10-01_Produktionsdaten.xlsx!Maschinen" type="102" refreshedVersion="6" minRefreshableVersion="5">
    <extLst>
      <ext xmlns:x15="http://schemas.microsoft.com/office/spreadsheetml/2010/11/main" uri="{DE250136-89BD-433C-8126-D09CA5730AF9}">
        <x15:connection id="Maschinen">
          <x15:rangePr sourceName="_xlcn.WorksheetConnection_1001_Produktionsdaten.xlsxMaschinen"/>
        </x15:connection>
      </ext>
    </extLst>
  </connection>
  <connection id="4" xr16:uid="{D1266254-E775-446F-A2B7-BC19E9F7DB7D}" name="WorksheetConnection_10-01_Produktionsdaten.xlsx!Personal" type="102" refreshedVersion="6" minRefreshableVersion="5">
    <extLst>
      <ext xmlns:x15="http://schemas.microsoft.com/office/spreadsheetml/2010/11/main" uri="{DE250136-89BD-433C-8126-D09CA5730AF9}">
        <x15:connection id="Personal">
          <x15:rangePr sourceName="_xlcn.WorksheetConnection_1001_Produktionsdaten.xlsxPersonal"/>
        </x15:connection>
      </ext>
    </extLst>
  </connection>
</connections>
</file>

<file path=xl/sharedStrings.xml><?xml version="1.0" encoding="utf-8"?>
<sst xmlns="http://schemas.openxmlformats.org/spreadsheetml/2006/main" count="114" uniqueCount="64">
  <si>
    <t>Std</t>
  </si>
  <si>
    <t>A</t>
  </si>
  <si>
    <t>B</t>
  </si>
  <si>
    <t>C</t>
  </si>
  <si>
    <t>D</t>
  </si>
  <si>
    <t>E</t>
  </si>
  <si>
    <t>Produkt</t>
  </si>
  <si>
    <t>Bauteil</t>
  </si>
  <si>
    <t>Anzahl</t>
  </si>
  <si>
    <t>MNr</t>
  </si>
  <si>
    <t>Kapitel</t>
  </si>
  <si>
    <t>Thema</t>
  </si>
  <si>
    <t>Inhalt</t>
  </si>
  <si>
    <t>Autor</t>
  </si>
  <si>
    <t>Harald Nahrstedt</t>
  </si>
  <si>
    <t>Datum</t>
  </si>
  <si>
    <t>Version</t>
  </si>
  <si>
    <t>Lohn</t>
  </si>
  <si>
    <t>PNr</t>
  </si>
  <si>
    <t>Name</t>
  </si>
  <si>
    <t>Hansen</t>
  </si>
  <si>
    <t>Maier</t>
  </si>
  <si>
    <t>Peters</t>
  </si>
  <si>
    <t>Hagen</t>
  </si>
  <si>
    <t>Froh</t>
  </si>
  <si>
    <t>Bergen</t>
  </si>
  <si>
    <t>Mattes</t>
  </si>
  <si>
    <t>Becker</t>
  </si>
  <si>
    <t>Reus</t>
  </si>
  <si>
    <t>Müller</t>
  </si>
  <si>
    <t>Preuss</t>
  </si>
  <si>
    <t>Selter</t>
  </si>
  <si>
    <t>Bezeichnung</t>
  </si>
  <si>
    <t>Satz</t>
  </si>
  <si>
    <t>Maschine 21</t>
  </si>
  <si>
    <t>Maschine 22</t>
  </si>
  <si>
    <t>Maschine 25</t>
  </si>
  <si>
    <t>Maschine 28</t>
  </si>
  <si>
    <t>Maschine 32</t>
  </si>
  <si>
    <t>Maschine 38</t>
  </si>
  <si>
    <t>Maschine 46</t>
  </si>
  <si>
    <t>Maschine 47</t>
  </si>
  <si>
    <t>Maschine 50</t>
  </si>
  <si>
    <t>Maschine 51</t>
  </si>
  <si>
    <t>Maschine 52</t>
  </si>
  <si>
    <t>Maschine 53</t>
  </si>
  <si>
    <t>Maschine 54</t>
  </si>
  <si>
    <t>Maschine 62</t>
  </si>
  <si>
    <t>Maschine 63</t>
  </si>
  <si>
    <t>Maschine 64</t>
  </si>
  <si>
    <t>Maschine 65</t>
  </si>
  <si>
    <t>Maschine 70</t>
  </si>
  <si>
    <t>Maschine 71</t>
  </si>
  <si>
    <t>Maschine 72</t>
  </si>
  <si>
    <t>Lohnkosten</t>
  </si>
  <si>
    <t>Maschinenkosten</t>
  </si>
  <si>
    <t>Herstellkosten</t>
  </si>
  <si>
    <t>Skills + Tools</t>
  </si>
  <si>
    <t>1. Auflage</t>
  </si>
  <si>
    <t xml:space="preserve"> </t>
  </si>
  <si>
    <t>1.0</t>
  </si>
  <si>
    <t>Springer Verlag</t>
  </si>
  <si>
    <t>SVERWEIS-Funktion</t>
  </si>
  <si>
    <t>Datenbeziehungen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</si>
</sst>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5" fillId="0" borderId="0"/>
    <xf numFmtId="0" fontId="2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wrapText="1"/>
    </xf>
    <xf numFmtId="0" fontId="4" fillId="2" borderId="0" xfId="8" applyFont="1" applyFill="1" applyAlignment="1">
      <alignment horizontal="center"/>
    </xf>
    <xf numFmtId="0" fontId="3" fillId="0" borderId="0" xfId="8" applyFont="1"/>
    <xf numFmtId="0" fontId="1" fillId="0" borderId="0" xfId="8"/>
    <xf numFmtId="0" fontId="3" fillId="4" borderId="0" xfId="8" applyFont="1" applyFill="1"/>
    <xf numFmtId="0" fontId="3" fillId="4" borderId="0" xfId="8" applyFont="1" applyFill="1" applyAlignment="1">
      <alignment horizontal="right" indent="1"/>
    </xf>
    <xf numFmtId="0" fontId="3" fillId="0" borderId="0" xfId="8" quotePrefix="1" applyFont="1" applyAlignment="1">
      <alignment horizontal="left" indent="1"/>
    </xf>
    <xf numFmtId="0" fontId="6" fillId="0" borderId="0" xfId="8" applyFont="1" applyAlignment="1">
      <alignment horizontal="left" indent="1"/>
    </xf>
    <xf numFmtId="0" fontId="3" fillId="0" borderId="0" xfId="8" applyFont="1" applyAlignment="1">
      <alignment horizontal="left" indent="1"/>
    </xf>
    <xf numFmtId="14" fontId="3" fillId="0" borderId="0" xfId="8" applyNumberFormat="1" applyFont="1" applyAlignment="1">
      <alignment horizontal="left" indent="1"/>
    </xf>
    <xf numFmtId="0" fontId="3" fillId="4" borderId="0" xfId="8" applyFont="1" applyFill="1" applyAlignment="1">
      <alignment horizontal="right"/>
    </xf>
    <xf numFmtId="14" fontId="3" fillId="0" borderId="0" xfId="8" applyNumberFormat="1" applyFont="1" applyAlignment="1">
      <alignment horizontal="left"/>
    </xf>
    <xf numFmtId="0" fontId="3" fillId="3" borderId="0" xfId="8" applyFont="1" applyFill="1" applyAlignment="1">
      <alignment horizontal="center" wrapText="1"/>
    </xf>
    <xf numFmtId="0" fontId="3" fillId="3" borderId="0" xfId="8" applyFont="1" applyFill="1" applyAlignment="1">
      <alignment horizontal="center"/>
    </xf>
    <xf numFmtId="0" fontId="0" fillId="0" borderId="0" xfId="8" applyFont="1" applyAlignment="1">
      <alignment horizontal="left" indent="1"/>
    </xf>
  </cellXfs>
  <cellStyles count="9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2 2 2" xfId="8" xr:uid="{A1F46C04-3B69-4CEC-B351-6FBA8302D44A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11"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0\ &quot;€&quot;"/>
      <alignment horizontal="general" vertical="bottom" textRotation="0" wrapText="1" indent="0" justifyLastLine="0" shrinkToFit="0" readingOrder="0"/>
    </dxf>
    <dxf>
      <numFmt numFmtId="164" formatCode="#,##0.00\ &quot;€&quot;"/>
    </dxf>
    <dxf>
      <numFmt numFmtId="164" formatCode="#,##0.00\ &quot;€&quot;"/>
    </dxf>
    <dxf>
      <numFmt numFmtId="0" formatCode="General"/>
    </dxf>
    <dxf>
      <numFmt numFmtId="164" formatCode="#,##0.00\ &quot;€&quot;"/>
    </dxf>
    <dxf>
      <numFmt numFmtId="164" formatCode="#,##0.00\ &quot;€&quot;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5F7072-77E4-4591-BD89-CC140E2D8FBF}" name="Bauteile" displayName="Bauteile" ref="A1:K52" totalsRowShown="0" headerRowDxfId="10">
  <autoFilter ref="A1:K52" xr:uid="{A18C911C-3239-42BB-AE0A-87FCFCD03190}"/>
  <tableColumns count="11">
    <tableColumn id="1" xr3:uid="{B7C97C3F-22A5-4DE6-8436-04979F12EA36}" name="Produkt" dataDxfId="9"/>
    <tableColumn id="2" xr3:uid="{E07171EA-6363-4770-9027-E28EA8E57DBB}" name="Bauteil"/>
    <tableColumn id="3" xr3:uid="{78FFA219-033A-484F-A5CC-3F66D48136DF}" name="Anzahl"/>
    <tableColumn id="4" xr3:uid="{99CA8A91-D8C8-40A4-810D-E2FE583A9A8C}" name="Std"/>
    <tableColumn id="5" xr3:uid="{90A607C9-64BF-4A22-A349-46E0958192C7}" name="PNr"/>
    <tableColumn id="6" xr3:uid="{4A986E25-5BA2-492B-90E3-B000CF08FC7C}" name="MNr"/>
    <tableColumn id="7" xr3:uid="{38D47BCE-E535-4248-BFB2-06F9951296EC}" name="Lohn" dataDxfId="8">
      <calculatedColumnFormula>VLOOKUP(PNr,Personal[],3,0)</calculatedColumnFormula>
    </tableColumn>
    <tableColumn id="8" xr3:uid="{E987D0A5-EA35-4519-A4EB-C48BA8FA722D}" name="Satz" dataDxfId="7">
      <calculatedColumnFormula>VLOOKUP(MNr,Maschinen[],3,0)</calculatedColumnFormula>
    </tableColumn>
    <tableColumn id="9" xr3:uid="{1D606A0C-127A-4DB1-B693-881EC1D4D513}" name="Lohnkosten" dataDxfId="6">
      <calculatedColumnFormula>Anzahl*Std*Lohn</calculatedColumnFormula>
    </tableColumn>
    <tableColumn id="10" xr3:uid="{767D88D6-0B62-490D-A21D-E2804D76CA78}" name="Maschinenkosten" dataDxfId="5">
      <calculatedColumnFormula>Anzahl*Std*Satz</calculatedColumnFormula>
    </tableColumn>
    <tableColumn id="11" xr3:uid="{14112016-87F2-43C7-94DE-01C2891E1FCD}" name="Herstellkosten" dataDxfId="4">
      <calculatedColumnFormula>Anzahl*Std*(Lohn+Satz)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50A1A3-E8E5-48EE-AB57-C954EAD3E32D}" name="Personal" displayName="Personal" ref="A1:C13" totalsRowShown="0" headerRowDxfId="3">
  <autoFilter ref="A1:C13" xr:uid="{81736F80-96AD-493D-9BE1-6D729F65E627}"/>
  <tableColumns count="3">
    <tableColumn id="1" xr3:uid="{E1D05355-5CF3-4A90-92C7-780F7D161A89}" name="PNr"/>
    <tableColumn id="2" xr3:uid="{98ADB6C1-5515-4542-AFA5-0BD309CC8B1A}" name="Name"/>
    <tableColumn id="3" xr3:uid="{0461BD35-1BB2-472F-B6D9-3B1249313F45}" name="Lohn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54EEE4-BC86-408B-A455-13539251D7AE}" name="Maschinen" displayName="Maschinen" ref="A1:C21" totalsRowShown="0" headerRowDxfId="1">
  <autoFilter ref="A1:C21" xr:uid="{04F29CE7-CFB2-4606-B538-25A5E72E2B28}"/>
  <tableColumns count="3">
    <tableColumn id="1" xr3:uid="{3D6151EB-D4C4-4FB0-86AF-7A9A4C8C8663}" name="MNr"/>
    <tableColumn id="2" xr3:uid="{1912929F-A128-4F9B-B0A6-86DB35A8D01B}" name="Bezeichnung"/>
    <tableColumn id="3" xr3:uid="{2B5AB615-426A-4155-96C5-6EA972C4DE76}" name="Satz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94F8-8261-40F9-8601-7F06BF433E9F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8" customWidth="1"/>
    <col min="2" max="2" width="23.140625" style="8" customWidth="1"/>
    <col min="3" max="3" width="53.42578125" style="8" customWidth="1"/>
    <col min="4" max="16384" width="11.42578125" style="8"/>
  </cols>
  <sheetData>
    <row r="2" spans="2:3" x14ac:dyDescent="0.25">
      <c r="B2" s="6"/>
      <c r="C2" s="7"/>
    </row>
    <row r="3" spans="2:3" x14ac:dyDescent="0.25">
      <c r="B3" s="6" t="s">
        <v>57</v>
      </c>
      <c r="C3" s="7"/>
    </row>
    <row r="4" spans="2:3" x14ac:dyDescent="0.25">
      <c r="B4" s="6" t="s">
        <v>58</v>
      </c>
      <c r="C4" s="7"/>
    </row>
    <row r="5" spans="2:3" x14ac:dyDescent="0.25">
      <c r="B5" s="6"/>
      <c r="C5" s="7"/>
    </row>
    <row r="6" spans="2:3" x14ac:dyDescent="0.25">
      <c r="B6" s="9"/>
      <c r="C6" s="7"/>
    </row>
    <row r="7" spans="2:3" x14ac:dyDescent="0.25">
      <c r="B7" s="10" t="s">
        <v>10</v>
      </c>
      <c r="C7" s="11">
        <v>10</v>
      </c>
    </row>
    <row r="8" spans="2:3" x14ac:dyDescent="0.25">
      <c r="B8" s="10" t="s">
        <v>11</v>
      </c>
      <c r="C8" s="12" t="s">
        <v>63</v>
      </c>
    </row>
    <row r="9" spans="2:3" x14ac:dyDescent="0.25">
      <c r="B9" s="10"/>
      <c r="C9" s="13"/>
    </row>
    <row r="10" spans="2:3" x14ac:dyDescent="0.25">
      <c r="B10" s="10" t="s">
        <v>12</v>
      </c>
      <c r="C10" s="19" t="s">
        <v>62</v>
      </c>
    </row>
    <row r="11" spans="2:3" x14ac:dyDescent="0.25">
      <c r="B11" s="10"/>
      <c r="C11" s="13"/>
    </row>
    <row r="12" spans="2:3" x14ac:dyDescent="0.25">
      <c r="B12" s="10"/>
      <c r="C12" s="13" t="s">
        <v>59</v>
      </c>
    </row>
    <row r="13" spans="2:3" x14ac:dyDescent="0.25">
      <c r="B13" s="10"/>
      <c r="C13" s="13"/>
    </row>
    <row r="14" spans="2:3" x14ac:dyDescent="0.25">
      <c r="B14" s="10"/>
      <c r="C14" s="13"/>
    </row>
    <row r="15" spans="2:3" x14ac:dyDescent="0.25">
      <c r="B15" s="10"/>
      <c r="C15" s="13"/>
    </row>
    <row r="16" spans="2:3" x14ac:dyDescent="0.25">
      <c r="B16" s="10"/>
      <c r="C16" s="13"/>
    </row>
    <row r="17" spans="2:3" x14ac:dyDescent="0.25">
      <c r="B17" s="10"/>
      <c r="C17" s="13"/>
    </row>
    <row r="18" spans="2:3" x14ac:dyDescent="0.25">
      <c r="B18" s="10" t="s">
        <v>13</v>
      </c>
      <c r="C18" s="13" t="s">
        <v>14</v>
      </c>
    </row>
    <row r="19" spans="2:3" x14ac:dyDescent="0.25">
      <c r="B19" s="10" t="s">
        <v>15</v>
      </c>
      <c r="C19" s="14">
        <v>43991</v>
      </c>
    </row>
    <row r="20" spans="2:3" x14ac:dyDescent="0.25">
      <c r="B20" s="10" t="s">
        <v>16</v>
      </c>
      <c r="C20" s="13" t="s">
        <v>60</v>
      </c>
    </row>
    <row r="21" spans="2:3" x14ac:dyDescent="0.25">
      <c r="B21" s="15"/>
      <c r="C21" s="16"/>
    </row>
    <row r="22" spans="2:3" x14ac:dyDescent="0.25">
      <c r="B22" s="17"/>
      <c r="C22" s="7"/>
    </row>
    <row r="23" spans="2:3" x14ac:dyDescent="0.25">
      <c r="B23" s="17" t="s">
        <v>61</v>
      </c>
      <c r="C23" s="7"/>
    </row>
    <row r="24" spans="2:3" x14ac:dyDescent="0.25">
      <c r="B24" s="18"/>
      <c r="C24" s="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workbookViewId="0">
      <selection activeCell="O62" sqref="O62"/>
    </sheetView>
  </sheetViews>
  <sheetFormatPr baseColWidth="10" defaultRowHeight="12.75" x14ac:dyDescent="0.2"/>
  <cols>
    <col min="1" max="1" width="10.140625" style="2" customWidth="1"/>
    <col min="2" max="2" width="9.5703125" customWidth="1"/>
    <col min="3" max="3" width="9.42578125" customWidth="1"/>
    <col min="4" max="4" width="6.140625" customWidth="1"/>
    <col min="5" max="5" width="6.42578125" style="1" customWidth="1"/>
    <col min="6" max="6" width="6.7109375" customWidth="1"/>
    <col min="7" max="7" width="7.85546875" bestFit="1" customWidth="1"/>
    <col min="8" max="8" width="7.28515625" bestFit="1" customWidth="1"/>
    <col min="9" max="9" width="13.7109375" bestFit="1" customWidth="1"/>
    <col min="10" max="10" width="19" bestFit="1" customWidth="1"/>
    <col min="11" max="11" width="16" bestFit="1" customWidth="1"/>
  </cols>
  <sheetData>
    <row r="1" spans="1:11" x14ac:dyDescent="0.2">
      <c r="A1" s="3" t="s">
        <v>6</v>
      </c>
      <c r="B1" s="4" t="s">
        <v>7</v>
      </c>
      <c r="C1" s="4" t="s">
        <v>8</v>
      </c>
      <c r="D1" s="4" t="s">
        <v>0</v>
      </c>
      <c r="E1" s="5" t="s">
        <v>18</v>
      </c>
      <c r="F1" s="4" t="s">
        <v>9</v>
      </c>
      <c r="G1" s="4" t="s">
        <v>17</v>
      </c>
      <c r="H1" s="4" t="s">
        <v>33</v>
      </c>
      <c r="I1" s="4" t="s">
        <v>54</v>
      </c>
      <c r="J1" s="4" t="s">
        <v>55</v>
      </c>
      <c r="K1" s="4" t="s">
        <v>56</v>
      </c>
    </row>
    <row r="2" spans="1:11" x14ac:dyDescent="0.2">
      <c r="A2" s="2" t="s">
        <v>1</v>
      </c>
      <c r="B2">
        <v>1</v>
      </c>
      <c r="C2">
        <v>7</v>
      </c>
      <c r="D2">
        <v>3.5</v>
      </c>
      <c r="E2">
        <v>6</v>
      </c>
      <c r="F2">
        <v>6</v>
      </c>
      <c r="G2" s="1">
        <f>VLOOKUP(PNr,Personal[],3,0)</f>
        <v>28.9</v>
      </c>
      <c r="H2" s="1">
        <f>VLOOKUP(MNr,Maschinen[],3,0)</f>
        <v>41.28</v>
      </c>
      <c r="I2" s="1">
        <f t="shared" ref="I2:I33" si="0">Anzahl*Std*Lohn</f>
        <v>708.05</v>
      </c>
      <c r="J2" s="1">
        <f t="shared" ref="J2:J33" si="1">Anzahl*Std*Satz</f>
        <v>1011.36</v>
      </c>
      <c r="K2" s="1">
        <f t="shared" ref="K2:K33" si="2">Anzahl*Std*(Lohn+Satz)</f>
        <v>1719.41</v>
      </c>
    </row>
    <row r="3" spans="1:11" x14ac:dyDescent="0.2">
      <c r="A3" s="2" t="s">
        <v>1</v>
      </c>
      <c r="B3">
        <v>2</v>
      </c>
      <c r="C3">
        <v>1</v>
      </c>
      <c r="D3">
        <v>4.3</v>
      </c>
      <c r="E3">
        <v>10</v>
      </c>
      <c r="F3">
        <v>1</v>
      </c>
      <c r="G3" s="1">
        <f>VLOOKUP(PNr,Personal[],3,0)</f>
        <v>61.1</v>
      </c>
      <c r="H3" s="1">
        <f>VLOOKUP(MNr,Maschinen[],3,0)</f>
        <v>31.25</v>
      </c>
      <c r="I3" s="1">
        <f t="shared" si="0"/>
        <v>262.73</v>
      </c>
      <c r="J3" s="1">
        <f t="shared" si="1"/>
        <v>134.375</v>
      </c>
      <c r="K3" s="1">
        <f t="shared" si="2"/>
        <v>397.10499999999996</v>
      </c>
    </row>
    <row r="4" spans="1:11" x14ac:dyDescent="0.2">
      <c r="A4" s="2" t="s">
        <v>1</v>
      </c>
      <c r="B4">
        <v>1</v>
      </c>
      <c r="C4">
        <v>4</v>
      </c>
      <c r="D4">
        <v>2.5</v>
      </c>
      <c r="E4">
        <v>4</v>
      </c>
      <c r="F4">
        <v>5</v>
      </c>
      <c r="G4" s="1">
        <f>VLOOKUP(PNr,Personal[],3,0)</f>
        <v>22.3</v>
      </c>
      <c r="H4" s="1">
        <f>VLOOKUP(MNr,Maschinen[],3,0)</f>
        <v>39.96</v>
      </c>
      <c r="I4" s="1">
        <f t="shared" si="0"/>
        <v>223</v>
      </c>
      <c r="J4" s="1">
        <f t="shared" si="1"/>
        <v>399.6</v>
      </c>
      <c r="K4" s="1">
        <f t="shared" si="2"/>
        <v>622.6</v>
      </c>
    </row>
    <row r="5" spans="1:11" x14ac:dyDescent="0.2">
      <c r="A5" s="2" t="s">
        <v>1</v>
      </c>
      <c r="B5">
        <v>3</v>
      </c>
      <c r="C5">
        <v>2</v>
      </c>
      <c r="D5">
        <v>4.4000000000000004</v>
      </c>
      <c r="E5">
        <v>8</v>
      </c>
      <c r="F5">
        <v>14</v>
      </c>
      <c r="G5" s="1">
        <f>VLOOKUP(PNr,Personal[],3,0)</f>
        <v>74.5</v>
      </c>
      <c r="H5" s="1">
        <f>VLOOKUP(MNr,Maschinen[],3,0)</f>
        <v>53.4</v>
      </c>
      <c r="I5" s="1">
        <f t="shared" si="0"/>
        <v>655.6</v>
      </c>
      <c r="J5" s="1">
        <f t="shared" si="1"/>
        <v>469.92</v>
      </c>
      <c r="K5" s="1">
        <f t="shared" si="2"/>
        <v>1125.5200000000002</v>
      </c>
    </row>
    <row r="6" spans="1:11" x14ac:dyDescent="0.2">
      <c r="A6" s="2" t="s">
        <v>1</v>
      </c>
      <c r="B6">
        <v>4</v>
      </c>
      <c r="C6">
        <v>0</v>
      </c>
      <c r="D6">
        <v>6.9</v>
      </c>
      <c r="E6">
        <v>10</v>
      </c>
      <c r="F6">
        <v>16</v>
      </c>
      <c r="G6" s="1">
        <f>VLOOKUP(PNr,Personal[],3,0)</f>
        <v>61.1</v>
      </c>
      <c r="H6" s="1">
        <f>VLOOKUP(MNr,Maschinen[],3,0)</f>
        <v>30.78</v>
      </c>
      <c r="I6" s="1">
        <f t="shared" si="0"/>
        <v>0</v>
      </c>
      <c r="J6" s="1">
        <f t="shared" si="1"/>
        <v>0</v>
      </c>
      <c r="K6" s="1">
        <f t="shared" si="2"/>
        <v>0</v>
      </c>
    </row>
    <row r="7" spans="1:11" x14ac:dyDescent="0.2">
      <c r="A7" s="2" t="s">
        <v>1</v>
      </c>
      <c r="B7">
        <v>5</v>
      </c>
      <c r="C7">
        <v>17</v>
      </c>
      <c r="D7">
        <v>9.5</v>
      </c>
      <c r="E7">
        <v>7</v>
      </c>
      <c r="F7">
        <v>16</v>
      </c>
      <c r="G7" s="1">
        <f>VLOOKUP(PNr,Personal[],3,0)</f>
        <v>62.3</v>
      </c>
      <c r="H7" s="1">
        <f>VLOOKUP(MNr,Maschinen[],3,0)</f>
        <v>30.78</v>
      </c>
      <c r="I7" s="1">
        <f t="shared" si="0"/>
        <v>10061.449999999999</v>
      </c>
      <c r="J7" s="1">
        <f t="shared" si="1"/>
        <v>4970.97</v>
      </c>
      <c r="K7" s="1">
        <f t="shared" si="2"/>
        <v>15032.42</v>
      </c>
    </row>
    <row r="8" spans="1:11" x14ac:dyDescent="0.2">
      <c r="A8" s="2" t="s">
        <v>1</v>
      </c>
      <c r="B8">
        <v>6</v>
      </c>
      <c r="C8">
        <v>1</v>
      </c>
      <c r="D8">
        <v>7.5</v>
      </c>
      <c r="E8">
        <v>7</v>
      </c>
      <c r="F8">
        <v>1</v>
      </c>
      <c r="G8" s="1">
        <f>VLOOKUP(PNr,Personal[],3,0)</f>
        <v>62.3</v>
      </c>
      <c r="H8" s="1">
        <f>VLOOKUP(MNr,Maschinen[],3,0)</f>
        <v>31.25</v>
      </c>
      <c r="I8" s="1">
        <f t="shared" si="0"/>
        <v>467.25</v>
      </c>
      <c r="J8" s="1">
        <f t="shared" si="1"/>
        <v>234.375</v>
      </c>
      <c r="K8" s="1">
        <f t="shared" si="2"/>
        <v>701.625</v>
      </c>
    </row>
    <row r="9" spans="1:11" x14ac:dyDescent="0.2">
      <c r="A9" s="2" t="s">
        <v>1</v>
      </c>
      <c r="B9">
        <v>7</v>
      </c>
      <c r="C9">
        <v>7</v>
      </c>
      <c r="D9">
        <v>4.8</v>
      </c>
      <c r="E9">
        <v>7</v>
      </c>
      <c r="F9">
        <v>15</v>
      </c>
      <c r="G9" s="1">
        <f>VLOOKUP(PNr,Personal[],3,0)</f>
        <v>62.3</v>
      </c>
      <c r="H9" s="1">
        <f>VLOOKUP(MNr,Maschinen[],3,0)</f>
        <v>50.73</v>
      </c>
      <c r="I9" s="1">
        <f t="shared" si="0"/>
        <v>2093.2800000000002</v>
      </c>
      <c r="J9" s="1">
        <f t="shared" si="1"/>
        <v>1704.528</v>
      </c>
      <c r="K9" s="1">
        <f t="shared" si="2"/>
        <v>3797.808</v>
      </c>
    </row>
    <row r="10" spans="1:11" hidden="1" x14ac:dyDescent="0.2">
      <c r="A10" s="2" t="s">
        <v>1</v>
      </c>
      <c r="B10">
        <v>8</v>
      </c>
      <c r="C10">
        <v>19</v>
      </c>
      <c r="D10">
        <v>1.4</v>
      </c>
      <c r="E10">
        <v>4</v>
      </c>
      <c r="F10">
        <v>15</v>
      </c>
      <c r="G10" s="1">
        <f>VLOOKUP(PNr,Personal[],3,0)</f>
        <v>22.3</v>
      </c>
      <c r="H10" s="1">
        <f>VLOOKUP(MNr,Maschinen[],3,0)</f>
        <v>50.73</v>
      </c>
      <c r="I10" s="1">
        <f t="shared" si="0"/>
        <v>593.17999999999995</v>
      </c>
      <c r="J10" s="1">
        <f t="shared" si="1"/>
        <v>1349.4179999999999</v>
      </c>
      <c r="K10" s="1">
        <f t="shared" si="2"/>
        <v>1942.598</v>
      </c>
    </row>
    <row r="11" spans="1:11" hidden="1" x14ac:dyDescent="0.2">
      <c r="A11" s="2" t="s">
        <v>1</v>
      </c>
      <c r="B11">
        <v>9</v>
      </c>
      <c r="C11">
        <v>14</v>
      </c>
      <c r="D11">
        <v>2.8</v>
      </c>
      <c r="E11">
        <v>2</v>
      </c>
      <c r="F11">
        <v>14</v>
      </c>
      <c r="G11" s="1">
        <f>VLOOKUP(PNr,Personal[],3,0)</f>
        <v>12.3</v>
      </c>
      <c r="H11" s="1">
        <f>VLOOKUP(MNr,Maschinen[],3,0)</f>
        <v>53.4</v>
      </c>
      <c r="I11" s="1">
        <f t="shared" si="0"/>
        <v>482.15999999999997</v>
      </c>
      <c r="J11" s="1">
        <f t="shared" si="1"/>
        <v>2093.2799999999997</v>
      </c>
      <c r="K11" s="1">
        <f t="shared" si="2"/>
        <v>2575.44</v>
      </c>
    </row>
    <row r="12" spans="1:11" hidden="1" x14ac:dyDescent="0.2">
      <c r="A12" s="2" t="s">
        <v>1</v>
      </c>
      <c r="B12">
        <v>10</v>
      </c>
      <c r="C12">
        <v>2</v>
      </c>
      <c r="D12">
        <v>10.6</v>
      </c>
      <c r="E12">
        <v>11</v>
      </c>
      <c r="F12">
        <v>9</v>
      </c>
      <c r="G12" s="1">
        <f>VLOOKUP(PNr,Personal[],3,0)</f>
        <v>57.4</v>
      </c>
      <c r="H12" s="1">
        <f>VLOOKUP(MNr,Maschinen[],3,0)</f>
        <v>58.17</v>
      </c>
      <c r="I12" s="1">
        <f t="shared" si="0"/>
        <v>1216.8799999999999</v>
      </c>
      <c r="J12" s="1">
        <f t="shared" si="1"/>
        <v>1233.204</v>
      </c>
      <c r="K12" s="1">
        <f t="shared" si="2"/>
        <v>2450.0839999999998</v>
      </c>
    </row>
    <row r="13" spans="1:11" hidden="1" x14ac:dyDescent="0.2">
      <c r="A13" s="2" t="s">
        <v>1</v>
      </c>
      <c r="B13">
        <v>11</v>
      </c>
      <c r="C13">
        <v>3</v>
      </c>
      <c r="D13">
        <v>5.9</v>
      </c>
      <c r="E13">
        <v>1</v>
      </c>
      <c r="F13">
        <v>1</v>
      </c>
      <c r="G13" s="1">
        <f>VLOOKUP(PNr,Personal[],3,0)</f>
        <v>45.5</v>
      </c>
      <c r="H13" s="1">
        <f>VLOOKUP(MNr,Maschinen[],3,0)</f>
        <v>31.25</v>
      </c>
      <c r="I13" s="1">
        <f t="shared" si="0"/>
        <v>805.35000000000014</v>
      </c>
      <c r="J13" s="1">
        <f t="shared" si="1"/>
        <v>553.12500000000011</v>
      </c>
      <c r="K13" s="1">
        <f t="shared" si="2"/>
        <v>1358.4750000000001</v>
      </c>
    </row>
    <row r="14" spans="1:11" hidden="1" x14ac:dyDescent="0.2">
      <c r="A14" s="2" t="s">
        <v>1</v>
      </c>
      <c r="B14">
        <v>12</v>
      </c>
      <c r="C14">
        <v>17</v>
      </c>
      <c r="D14">
        <v>18.7</v>
      </c>
      <c r="E14">
        <v>5</v>
      </c>
      <c r="F14">
        <v>17</v>
      </c>
      <c r="G14" s="1">
        <f>VLOOKUP(PNr,Personal[],3,0)</f>
        <v>38.9</v>
      </c>
      <c r="H14" s="1">
        <f>VLOOKUP(MNr,Maschinen[],3,0)</f>
        <v>33.869999999999997</v>
      </c>
      <c r="I14" s="1">
        <f t="shared" si="0"/>
        <v>12366.31</v>
      </c>
      <c r="J14" s="1">
        <f t="shared" si="1"/>
        <v>10767.272999999999</v>
      </c>
      <c r="K14" s="1">
        <f t="shared" si="2"/>
        <v>23133.582999999999</v>
      </c>
    </row>
    <row r="15" spans="1:11" hidden="1" x14ac:dyDescent="0.2">
      <c r="A15" s="2" t="s">
        <v>1</v>
      </c>
      <c r="B15">
        <v>13</v>
      </c>
      <c r="C15">
        <v>1</v>
      </c>
      <c r="D15">
        <v>10.5</v>
      </c>
      <c r="E15">
        <v>4</v>
      </c>
      <c r="F15">
        <v>8</v>
      </c>
      <c r="G15" s="1">
        <f>VLOOKUP(PNr,Personal[],3,0)</f>
        <v>22.3</v>
      </c>
      <c r="H15" s="1">
        <f>VLOOKUP(MNr,Maschinen[],3,0)</f>
        <v>67.34</v>
      </c>
      <c r="I15" s="1">
        <f t="shared" si="0"/>
        <v>234.15</v>
      </c>
      <c r="J15" s="1">
        <f t="shared" si="1"/>
        <v>707.07</v>
      </c>
      <c r="K15" s="1">
        <f t="shared" si="2"/>
        <v>941.22</v>
      </c>
    </row>
    <row r="16" spans="1:11" hidden="1" x14ac:dyDescent="0.2">
      <c r="A16" s="2" t="s">
        <v>1</v>
      </c>
      <c r="B16">
        <v>14</v>
      </c>
      <c r="C16">
        <v>2</v>
      </c>
      <c r="D16">
        <v>17.899999999999999</v>
      </c>
      <c r="E16">
        <v>3</v>
      </c>
      <c r="F16">
        <v>18</v>
      </c>
      <c r="G16" s="1">
        <f>VLOOKUP(PNr,Personal[],3,0)</f>
        <v>16.7</v>
      </c>
      <c r="H16" s="1">
        <f>VLOOKUP(MNr,Maschinen[],3,0)</f>
        <v>62.29</v>
      </c>
      <c r="I16" s="1">
        <f t="shared" si="0"/>
        <v>597.8599999999999</v>
      </c>
      <c r="J16" s="1">
        <f t="shared" si="1"/>
        <v>2229.982</v>
      </c>
      <c r="K16" s="1">
        <f t="shared" si="2"/>
        <v>2827.8419999999996</v>
      </c>
    </row>
    <row r="17" spans="1:11" hidden="1" x14ac:dyDescent="0.2">
      <c r="A17" s="2" t="s">
        <v>1</v>
      </c>
      <c r="B17">
        <v>15</v>
      </c>
      <c r="C17">
        <v>9</v>
      </c>
      <c r="D17">
        <v>3.8</v>
      </c>
      <c r="E17">
        <v>2</v>
      </c>
      <c r="F17">
        <v>5</v>
      </c>
      <c r="G17" s="1">
        <f>VLOOKUP(PNr,Personal[],3,0)</f>
        <v>12.3</v>
      </c>
      <c r="H17" s="1">
        <f>VLOOKUP(MNr,Maschinen[],3,0)</f>
        <v>39.96</v>
      </c>
      <c r="I17" s="1">
        <f t="shared" si="0"/>
        <v>420.65999999999997</v>
      </c>
      <c r="J17" s="1">
        <f t="shared" si="1"/>
        <v>1366.6319999999998</v>
      </c>
      <c r="K17" s="1">
        <f t="shared" si="2"/>
        <v>1787.2919999999999</v>
      </c>
    </row>
    <row r="18" spans="1:11" hidden="1" x14ac:dyDescent="0.2">
      <c r="A18" s="2" t="s">
        <v>2</v>
      </c>
      <c r="B18">
        <v>1</v>
      </c>
      <c r="C18">
        <v>17</v>
      </c>
      <c r="D18">
        <v>2.4</v>
      </c>
      <c r="E18">
        <v>1</v>
      </c>
      <c r="F18">
        <v>9</v>
      </c>
      <c r="G18" s="1">
        <f>VLOOKUP(PNr,Personal[],3,0)</f>
        <v>45.5</v>
      </c>
      <c r="H18" s="1">
        <f>VLOOKUP(MNr,Maschinen[],3,0)</f>
        <v>58.17</v>
      </c>
      <c r="I18" s="1">
        <f t="shared" si="0"/>
        <v>1856.3999999999999</v>
      </c>
      <c r="J18" s="1">
        <f t="shared" si="1"/>
        <v>2373.3359999999998</v>
      </c>
      <c r="K18" s="1">
        <f t="shared" si="2"/>
        <v>4229.7359999999999</v>
      </c>
    </row>
    <row r="19" spans="1:11" hidden="1" x14ac:dyDescent="0.2">
      <c r="A19" s="2" t="s">
        <v>2</v>
      </c>
      <c r="B19">
        <v>2</v>
      </c>
      <c r="C19">
        <v>19</v>
      </c>
      <c r="D19">
        <v>6.7</v>
      </c>
      <c r="E19">
        <v>11</v>
      </c>
      <c r="F19">
        <v>12</v>
      </c>
      <c r="G19" s="1">
        <f>VLOOKUP(PNr,Personal[],3,0)</f>
        <v>57.4</v>
      </c>
      <c r="H19" s="1">
        <f>VLOOKUP(MNr,Maschinen[],3,0)</f>
        <v>43.09</v>
      </c>
      <c r="I19" s="1">
        <f t="shared" si="0"/>
        <v>7307.0199999999995</v>
      </c>
      <c r="J19" s="1">
        <f t="shared" si="1"/>
        <v>5485.357</v>
      </c>
      <c r="K19" s="1">
        <f t="shared" si="2"/>
        <v>12792.377</v>
      </c>
    </row>
    <row r="20" spans="1:11" hidden="1" x14ac:dyDescent="0.2">
      <c r="A20" s="2" t="s">
        <v>2</v>
      </c>
      <c r="B20">
        <v>3</v>
      </c>
      <c r="C20">
        <v>0</v>
      </c>
      <c r="D20">
        <v>10.6</v>
      </c>
      <c r="E20">
        <v>3</v>
      </c>
      <c r="F20">
        <v>6</v>
      </c>
      <c r="G20" s="1">
        <f>VLOOKUP(PNr,Personal[],3,0)</f>
        <v>16.7</v>
      </c>
      <c r="H20" s="1">
        <f>VLOOKUP(MNr,Maschinen[],3,0)</f>
        <v>41.28</v>
      </c>
      <c r="I20" s="1">
        <f t="shared" si="0"/>
        <v>0</v>
      </c>
      <c r="J20" s="1">
        <f t="shared" si="1"/>
        <v>0</v>
      </c>
      <c r="K20" s="1">
        <f t="shared" si="2"/>
        <v>0</v>
      </c>
    </row>
    <row r="21" spans="1:11" hidden="1" x14ac:dyDescent="0.2">
      <c r="A21" s="2" t="s">
        <v>2</v>
      </c>
      <c r="B21">
        <v>4</v>
      </c>
      <c r="C21">
        <v>8</v>
      </c>
      <c r="D21">
        <v>4.8</v>
      </c>
      <c r="E21">
        <v>6</v>
      </c>
      <c r="F21">
        <v>2</v>
      </c>
      <c r="G21" s="1">
        <f>VLOOKUP(PNr,Personal[],3,0)</f>
        <v>28.9</v>
      </c>
      <c r="H21" s="1">
        <f>VLOOKUP(MNr,Maschinen[],3,0)</f>
        <v>45.77</v>
      </c>
      <c r="I21" s="1">
        <f t="shared" si="0"/>
        <v>1109.76</v>
      </c>
      <c r="J21" s="1">
        <f t="shared" si="1"/>
        <v>1757.568</v>
      </c>
      <c r="K21" s="1">
        <f t="shared" si="2"/>
        <v>2867.328</v>
      </c>
    </row>
    <row r="22" spans="1:11" hidden="1" x14ac:dyDescent="0.2">
      <c r="A22" s="2" t="s">
        <v>2</v>
      </c>
      <c r="B22">
        <v>5</v>
      </c>
      <c r="C22">
        <v>14</v>
      </c>
      <c r="D22">
        <v>2.2000000000000002</v>
      </c>
      <c r="E22">
        <v>3</v>
      </c>
      <c r="F22">
        <v>7</v>
      </c>
      <c r="G22" s="1">
        <f>VLOOKUP(PNr,Personal[],3,0)</f>
        <v>16.7</v>
      </c>
      <c r="H22" s="1">
        <f>VLOOKUP(MNr,Maschinen[],3,0)</f>
        <v>21.42</v>
      </c>
      <c r="I22" s="1">
        <f t="shared" si="0"/>
        <v>514.36</v>
      </c>
      <c r="J22" s="1">
        <f t="shared" si="1"/>
        <v>659.7360000000001</v>
      </c>
      <c r="K22" s="1">
        <f t="shared" si="2"/>
        <v>1174.0960000000002</v>
      </c>
    </row>
    <row r="23" spans="1:11" hidden="1" x14ac:dyDescent="0.2">
      <c r="A23" s="2" t="s">
        <v>2</v>
      </c>
      <c r="B23">
        <v>6</v>
      </c>
      <c r="C23">
        <v>14</v>
      </c>
      <c r="D23">
        <v>10.1</v>
      </c>
      <c r="E23">
        <v>1</v>
      </c>
      <c r="F23">
        <v>9</v>
      </c>
      <c r="G23" s="1">
        <f>VLOOKUP(PNr,Personal[],3,0)</f>
        <v>45.5</v>
      </c>
      <c r="H23" s="1">
        <f>VLOOKUP(MNr,Maschinen[],3,0)</f>
        <v>58.17</v>
      </c>
      <c r="I23" s="1">
        <f t="shared" si="0"/>
        <v>6433.7</v>
      </c>
      <c r="J23" s="1">
        <f t="shared" si="1"/>
        <v>8225.2380000000012</v>
      </c>
      <c r="K23" s="1">
        <f t="shared" si="2"/>
        <v>14658.938</v>
      </c>
    </row>
    <row r="24" spans="1:11" hidden="1" x14ac:dyDescent="0.2">
      <c r="A24" s="2" t="s">
        <v>2</v>
      </c>
      <c r="B24">
        <v>7</v>
      </c>
      <c r="C24">
        <v>15</v>
      </c>
      <c r="D24">
        <v>1.4</v>
      </c>
      <c r="E24">
        <v>8</v>
      </c>
      <c r="F24">
        <v>13</v>
      </c>
      <c r="G24" s="1">
        <f>VLOOKUP(PNr,Personal[],3,0)</f>
        <v>74.5</v>
      </c>
      <c r="H24" s="1">
        <f>VLOOKUP(MNr,Maschinen[],3,0)</f>
        <v>53.76</v>
      </c>
      <c r="I24" s="1">
        <f t="shared" si="0"/>
        <v>1564.5</v>
      </c>
      <c r="J24" s="1">
        <f t="shared" si="1"/>
        <v>1128.96</v>
      </c>
      <c r="K24" s="1">
        <f t="shared" si="2"/>
        <v>2693.46</v>
      </c>
    </row>
    <row r="25" spans="1:11" hidden="1" x14ac:dyDescent="0.2">
      <c r="A25" s="2" t="s">
        <v>3</v>
      </c>
      <c r="B25">
        <v>1</v>
      </c>
      <c r="C25">
        <v>2</v>
      </c>
      <c r="D25">
        <v>2.2000000000000002</v>
      </c>
      <c r="E25">
        <v>2</v>
      </c>
      <c r="F25">
        <v>17</v>
      </c>
      <c r="G25" s="1">
        <f>VLOOKUP(PNr,Personal[],3,0)</f>
        <v>12.3</v>
      </c>
      <c r="H25" s="1">
        <f>VLOOKUP(MNr,Maschinen[],3,0)</f>
        <v>33.869999999999997</v>
      </c>
      <c r="I25" s="1">
        <f t="shared" si="0"/>
        <v>54.120000000000005</v>
      </c>
      <c r="J25" s="1">
        <f t="shared" si="1"/>
        <v>149.02799999999999</v>
      </c>
      <c r="K25" s="1">
        <f t="shared" si="2"/>
        <v>203.14800000000002</v>
      </c>
    </row>
    <row r="26" spans="1:11" hidden="1" x14ac:dyDescent="0.2">
      <c r="A26" s="2" t="s">
        <v>3</v>
      </c>
      <c r="B26">
        <v>2</v>
      </c>
      <c r="C26">
        <v>9</v>
      </c>
      <c r="D26">
        <v>19.8</v>
      </c>
      <c r="E26">
        <v>6</v>
      </c>
      <c r="F26">
        <v>11</v>
      </c>
      <c r="G26" s="1">
        <f>VLOOKUP(PNr,Personal[],3,0)</f>
        <v>28.9</v>
      </c>
      <c r="H26" s="1">
        <f>VLOOKUP(MNr,Maschinen[],3,0)</f>
        <v>30.73</v>
      </c>
      <c r="I26" s="1">
        <f t="shared" si="0"/>
        <v>5149.9800000000005</v>
      </c>
      <c r="J26" s="1">
        <f t="shared" si="1"/>
        <v>5476.0860000000002</v>
      </c>
      <c r="K26" s="1">
        <f t="shared" si="2"/>
        <v>10626.066000000001</v>
      </c>
    </row>
    <row r="27" spans="1:11" hidden="1" x14ac:dyDescent="0.2">
      <c r="A27" s="2" t="s">
        <v>3</v>
      </c>
      <c r="B27">
        <v>3</v>
      </c>
      <c r="C27">
        <v>14</v>
      </c>
      <c r="D27">
        <v>7.8</v>
      </c>
      <c r="E27">
        <v>5</v>
      </c>
      <c r="F27">
        <v>3</v>
      </c>
      <c r="G27" s="1">
        <f>VLOOKUP(PNr,Personal[],3,0)</f>
        <v>38.9</v>
      </c>
      <c r="H27" s="1">
        <f>VLOOKUP(MNr,Maschinen[],3,0)</f>
        <v>69.87</v>
      </c>
      <c r="I27" s="1">
        <f t="shared" si="0"/>
        <v>4247.88</v>
      </c>
      <c r="J27" s="1">
        <f t="shared" si="1"/>
        <v>7629.804000000001</v>
      </c>
      <c r="K27" s="1">
        <f t="shared" si="2"/>
        <v>11877.684000000001</v>
      </c>
    </row>
    <row r="28" spans="1:11" hidden="1" x14ac:dyDescent="0.2">
      <c r="A28" s="2" t="s">
        <v>3</v>
      </c>
      <c r="B28">
        <v>4</v>
      </c>
      <c r="C28">
        <v>8</v>
      </c>
      <c r="D28">
        <v>14.7</v>
      </c>
      <c r="E28">
        <v>2</v>
      </c>
      <c r="F28">
        <v>13</v>
      </c>
      <c r="G28" s="1">
        <f>VLOOKUP(PNr,Personal[],3,0)</f>
        <v>12.3</v>
      </c>
      <c r="H28" s="1">
        <f>VLOOKUP(MNr,Maschinen[],3,0)</f>
        <v>53.76</v>
      </c>
      <c r="I28" s="1">
        <f t="shared" si="0"/>
        <v>1446.48</v>
      </c>
      <c r="J28" s="1">
        <f t="shared" si="1"/>
        <v>6322.1759999999995</v>
      </c>
      <c r="K28" s="1">
        <f t="shared" si="2"/>
        <v>7768.6559999999999</v>
      </c>
    </row>
    <row r="29" spans="1:11" hidden="1" x14ac:dyDescent="0.2">
      <c r="A29" s="2" t="s">
        <v>3</v>
      </c>
      <c r="B29">
        <v>5</v>
      </c>
      <c r="C29">
        <v>7</v>
      </c>
      <c r="D29">
        <v>6.9</v>
      </c>
      <c r="E29">
        <v>7</v>
      </c>
      <c r="F29">
        <v>5</v>
      </c>
      <c r="G29" s="1">
        <f>VLOOKUP(PNr,Personal[],3,0)</f>
        <v>62.3</v>
      </c>
      <c r="H29" s="1">
        <f>VLOOKUP(MNr,Maschinen[],3,0)</f>
        <v>39.96</v>
      </c>
      <c r="I29" s="1">
        <f t="shared" si="0"/>
        <v>3009.09</v>
      </c>
      <c r="J29" s="1">
        <f t="shared" si="1"/>
        <v>1930.0680000000002</v>
      </c>
      <c r="K29" s="1">
        <f t="shared" si="2"/>
        <v>4939.1580000000004</v>
      </c>
    </row>
    <row r="30" spans="1:11" hidden="1" x14ac:dyDescent="0.2">
      <c r="A30" s="2" t="s">
        <v>3</v>
      </c>
      <c r="B30">
        <v>6</v>
      </c>
      <c r="C30">
        <v>18</v>
      </c>
      <c r="D30">
        <v>6.7</v>
      </c>
      <c r="E30">
        <v>4</v>
      </c>
      <c r="F30">
        <v>14</v>
      </c>
      <c r="G30" s="1">
        <f>VLOOKUP(PNr,Personal[],3,0)</f>
        <v>22.3</v>
      </c>
      <c r="H30" s="1">
        <f>VLOOKUP(MNr,Maschinen[],3,0)</f>
        <v>53.4</v>
      </c>
      <c r="I30" s="1">
        <f t="shared" si="0"/>
        <v>2689.38</v>
      </c>
      <c r="J30" s="1">
        <f t="shared" si="1"/>
        <v>6440.04</v>
      </c>
      <c r="K30" s="1">
        <f t="shared" si="2"/>
        <v>9129.4200000000019</v>
      </c>
    </row>
    <row r="31" spans="1:11" hidden="1" x14ac:dyDescent="0.2">
      <c r="A31" s="2" t="s">
        <v>3</v>
      </c>
      <c r="B31">
        <v>7</v>
      </c>
      <c r="C31">
        <v>0</v>
      </c>
      <c r="D31">
        <v>11.3</v>
      </c>
      <c r="E31">
        <v>9</v>
      </c>
      <c r="F31">
        <v>3</v>
      </c>
      <c r="G31" s="1">
        <f>VLOOKUP(PNr,Personal[],3,0)</f>
        <v>54.3</v>
      </c>
      <c r="H31" s="1">
        <f>VLOOKUP(MNr,Maschinen[],3,0)</f>
        <v>69.87</v>
      </c>
      <c r="I31" s="1">
        <f t="shared" si="0"/>
        <v>0</v>
      </c>
      <c r="J31" s="1">
        <f t="shared" si="1"/>
        <v>0</v>
      </c>
      <c r="K31" s="1">
        <f t="shared" si="2"/>
        <v>0</v>
      </c>
    </row>
    <row r="32" spans="1:11" hidden="1" x14ac:dyDescent="0.2">
      <c r="A32" s="2" t="s">
        <v>3</v>
      </c>
      <c r="B32">
        <v>8</v>
      </c>
      <c r="C32">
        <v>13</v>
      </c>
      <c r="D32">
        <v>11.3</v>
      </c>
      <c r="E32">
        <v>1</v>
      </c>
      <c r="F32">
        <v>12</v>
      </c>
      <c r="G32" s="1">
        <f>VLOOKUP(PNr,Personal[],3,0)</f>
        <v>45.5</v>
      </c>
      <c r="H32" s="1">
        <f>VLOOKUP(MNr,Maschinen[],3,0)</f>
        <v>43.09</v>
      </c>
      <c r="I32" s="1">
        <f t="shared" si="0"/>
        <v>6683.95</v>
      </c>
      <c r="J32" s="1">
        <f t="shared" si="1"/>
        <v>6329.9210000000012</v>
      </c>
      <c r="K32" s="1">
        <f t="shared" si="2"/>
        <v>13013.871000000001</v>
      </c>
    </row>
    <row r="33" spans="1:11" hidden="1" x14ac:dyDescent="0.2">
      <c r="A33" s="2" t="s">
        <v>3</v>
      </c>
      <c r="B33">
        <v>9</v>
      </c>
      <c r="C33">
        <v>8</v>
      </c>
      <c r="D33">
        <v>4.7</v>
      </c>
      <c r="E33">
        <v>6</v>
      </c>
      <c r="F33">
        <v>18</v>
      </c>
      <c r="G33" s="1">
        <f>VLOOKUP(PNr,Personal[],3,0)</f>
        <v>28.9</v>
      </c>
      <c r="H33" s="1">
        <f>VLOOKUP(MNr,Maschinen[],3,0)</f>
        <v>62.29</v>
      </c>
      <c r="I33" s="1">
        <f t="shared" si="0"/>
        <v>1086.6400000000001</v>
      </c>
      <c r="J33" s="1">
        <f t="shared" si="1"/>
        <v>2342.1040000000003</v>
      </c>
      <c r="K33" s="1">
        <f t="shared" si="2"/>
        <v>3428.7440000000001</v>
      </c>
    </row>
    <row r="34" spans="1:11" hidden="1" x14ac:dyDescent="0.2">
      <c r="A34" s="2" t="s">
        <v>3</v>
      </c>
      <c r="B34">
        <v>10</v>
      </c>
      <c r="C34">
        <v>4</v>
      </c>
      <c r="D34">
        <v>11.9</v>
      </c>
      <c r="E34">
        <v>9</v>
      </c>
      <c r="F34">
        <v>13</v>
      </c>
      <c r="G34" s="1">
        <f>VLOOKUP(PNr,Personal[],3,0)</f>
        <v>54.3</v>
      </c>
      <c r="H34" s="1">
        <f>VLOOKUP(MNr,Maschinen[],3,0)</f>
        <v>53.76</v>
      </c>
      <c r="I34" s="1">
        <f t="shared" ref="I34:I52" si="3">Anzahl*Std*Lohn</f>
        <v>2584.6799999999998</v>
      </c>
      <c r="J34" s="1">
        <f t="shared" ref="J34:J52" si="4">Anzahl*Std*Satz</f>
        <v>2558.9760000000001</v>
      </c>
      <c r="K34" s="1">
        <f t="shared" ref="K34:K52" si="5">Anzahl*Std*(Lohn+Satz)</f>
        <v>5143.6559999999999</v>
      </c>
    </row>
    <row r="35" spans="1:11" hidden="1" x14ac:dyDescent="0.2">
      <c r="A35" s="2" t="s">
        <v>3</v>
      </c>
      <c r="B35">
        <v>11</v>
      </c>
      <c r="C35">
        <v>6</v>
      </c>
      <c r="D35">
        <v>2.6</v>
      </c>
      <c r="E35">
        <v>3</v>
      </c>
      <c r="F35">
        <v>16</v>
      </c>
      <c r="G35" s="1">
        <f>VLOOKUP(PNr,Personal[],3,0)</f>
        <v>16.7</v>
      </c>
      <c r="H35" s="1">
        <f>VLOOKUP(MNr,Maschinen[],3,0)</f>
        <v>30.78</v>
      </c>
      <c r="I35" s="1">
        <f t="shared" si="3"/>
        <v>260.52000000000004</v>
      </c>
      <c r="J35" s="1">
        <f t="shared" si="4"/>
        <v>480.16800000000006</v>
      </c>
      <c r="K35" s="1">
        <f t="shared" si="5"/>
        <v>740.6880000000001</v>
      </c>
    </row>
    <row r="36" spans="1:11" hidden="1" x14ac:dyDescent="0.2">
      <c r="A36" s="2" t="s">
        <v>4</v>
      </c>
      <c r="B36">
        <v>1</v>
      </c>
      <c r="C36">
        <v>1</v>
      </c>
      <c r="D36">
        <v>4.8</v>
      </c>
      <c r="E36">
        <v>3</v>
      </c>
      <c r="F36">
        <v>1</v>
      </c>
      <c r="G36" s="1">
        <f>VLOOKUP(PNr,Personal[],3,0)</f>
        <v>16.7</v>
      </c>
      <c r="H36" s="1">
        <f>VLOOKUP(MNr,Maschinen[],3,0)</f>
        <v>31.25</v>
      </c>
      <c r="I36" s="1">
        <f t="shared" si="3"/>
        <v>80.16</v>
      </c>
      <c r="J36" s="1">
        <f t="shared" si="4"/>
        <v>150</v>
      </c>
      <c r="K36" s="1">
        <f t="shared" si="5"/>
        <v>230.16</v>
      </c>
    </row>
    <row r="37" spans="1:11" hidden="1" x14ac:dyDescent="0.2">
      <c r="A37" s="2" t="s">
        <v>4</v>
      </c>
      <c r="B37">
        <v>2</v>
      </c>
      <c r="C37">
        <v>2</v>
      </c>
      <c r="D37">
        <v>5</v>
      </c>
      <c r="E37">
        <v>2</v>
      </c>
      <c r="F37">
        <v>15</v>
      </c>
      <c r="G37" s="1">
        <f>VLOOKUP(PNr,Personal[],3,0)</f>
        <v>12.3</v>
      </c>
      <c r="H37" s="1">
        <f>VLOOKUP(MNr,Maschinen[],3,0)</f>
        <v>50.73</v>
      </c>
      <c r="I37" s="1">
        <f t="shared" si="3"/>
        <v>123</v>
      </c>
      <c r="J37" s="1">
        <f t="shared" si="4"/>
        <v>507.29999999999995</v>
      </c>
      <c r="K37" s="1">
        <f t="shared" si="5"/>
        <v>630.29999999999995</v>
      </c>
    </row>
    <row r="38" spans="1:11" hidden="1" x14ac:dyDescent="0.2">
      <c r="A38" s="2" t="s">
        <v>4</v>
      </c>
      <c r="B38">
        <v>3</v>
      </c>
      <c r="C38">
        <v>1</v>
      </c>
      <c r="D38">
        <v>18.2</v>
      </c>
      <c r="E38">
        <v>1</v>
      </c>
      <c r="F38">
        <v>6</v>
      </c>
      <c r="G38" s="1">
        <f>VLOOKUP(PNr,Personal[],3,0)</f>
        <v>45.5</v>
      </c>
      <c r="H38" s="1">
        <f>VLOOKUP(MNr,Maschinen[],3,0)</f>
        <v>41.28</v>
      </c>
      <c r="I38" s="1">
        <f t="shared" si="3"/>
        <v>828.1</v>
      </c>
      <c r="J38" s="1">
        <f t="shared" si="4"/>
        <v>751.29599999999994</v>
      </c>
      <c r="K38" s="1">
        <f t="shared" si="5"/>
        <v>1579.396</v>
      </c>
    </row>
    <row r="39" spans="1:11" hidden="1" x14ac:dyDescent="0.2">
      <c r="A39" s="2" t="s">
        <v>4</v>
      </c>
      <c r="B39">
        <v>4</v>
      </c>
      <c r="C39">
        <v>18</v>
      </c>
      <c r="D39">
        <v>9</v>
      </c>
      <c r="E39">
        <v>12</v>
      </c>
      <c r="F39">
        <v>13</v>
      </c>
      <c r="G39" s="1">
        <f>VLOOKUP(PNr,Personal[],3,0)</f>
        <v>57.7</v>
      </c>
      <c r="H39" s="1">
        <f>VLOOKUP(MNr,Maschinen[],3,0)</f>
        <v>53.76</v>
      </c>
      <c r="I39" s="1">
        <f t="shared" si="3"/>
        <v>9347.4</v>
      </c>
      <c r="J39" s="1">
        <f t="shared" si="4"/>
        <v>8709.119999999999</v>
      </c>
      <c r="K39" s="1">
        <f t="shared" si="5"/>
        <v>18056.52</v>
      </c>
    </row>
    <row r="40" spans="1:11" hidden="1" x14ac:dyDescent="0.2">
      <c r="A40" s="2" t="s">
        <v>4</v>
      </c>
      <c r="B40">
        <v>5</v>
      </c>
      <c r="C40">
        <v>3</v>
      </c>
      <c r="D40">
        <v>11.3</v>
      </c>
      <c r="E40">
        <v>12</v>
      </c>
      <c r="F40">
        <v>18</v>
      </c>
      <c r="G40" s="1">
        <f>VLOOKUP(PNr,Personal[],3,0)</f>
        <v>57.7</v>
      </c>
      <c r="H40" s="1">
        <f>VLOOKUP(MNr,Maschinen[],3,0)</f>
        <v>62.29</v>
      </c>
      <c r="I40" s="1">
        <f t="shared" si="3"/>
        <v>1956.0300000000004</v>
      </c>
      <c r="J40" s="1">
        <f t="shared" si="4"/>
        <v>2111.6310000000003</v>
      </c>
      <c r="K40" s="1">
        <f t="shared" si="5"/>
        <v>4067.661000000001</v>
      </c>
    </row>
    <row r="41" spans="1:11" hidden="1" x14ac:dyDescent="0.2">
      <c r="A41" s="2" t="s">
        <v>4</v>
      </c>
      <c r="B41">
        <v>6</v>
      </c>
      <c r="C41">
        <v>11</v>
      </c>
      <c r="D41">
        <v>10.5</v>
      </c>
      <c r="E41">
        <v>2</v>
      </c>
      <c r="F41">
        <v>8</v>
      </c>
      <c r="G41" s="1">
        <f>VLOOKUP(PNr,Personal[],3,0)</f>
        <v>12.3</v>
      </c>
      <c r="H41" s="1">
        <f>VLOOKUP(MNr,Maschinen[],3,0)</f>
        <v>67.34</v>
      </c>
      <c r="I41" s="1">
        <f t="shared" si="3"/>
        <v>1420.65</v>
      </c>
      <c r="J41" s="1">
        <f t="shared" si="4"/>
        <v>7777.77</v>
      </c>
      <c r="K41" s="1">
        <f t="shared" si="5"/>
        <v>9198.42</v>
      </c>
    </row>
    <row r="42" spans="1:11" hidden="1" x14ac:dyDescent="0.2">
      <c r="A42" s="2" t="s">
        <v>5</v>
      </c>
      <c r="B42">
        <v>1</v>
      </c>
      <c r="C42">
        <v>15</v>
      </c>
      <c r="D42">
        <v>12.6</v>
      </c>
      <c r="E42">
        <v>9</v>
      </c>
      <c r="F42">
        <v>1</v>
      </c>
      <c r="G42" s="1">
        <f>VLOOKUP(PNr,Personal[],3,0)</f>
        <v>54.3</v>
      </c>
      <c r="H42" s="1">
        <f>VLOOKUP(MNr,Maschinen[],3,0)</f>
        <v>31.25</v>
      </c>
      <c r="I42" s="1">
        <f t="shared" si="3"/>
        <v>10262.699999999999</v>
      </c>
      <c r="J42" s="1">
        <f t="shared" si="4"/>
        <v>5906.25</v>
      </c>
      <c r="K42" s="1">
        <f t="shared" si="5"/>
        <v>16168.949999999999</v>
      </c>
    </row>
    <row r="43" spans="1:11" hidden="1" x14ac:dyDescent="0.2">
      <c r="A43" s="2" t="s">
        <v>5</v>
      </c>
      <c r="B43">
        <v>2</v>
      </c>
      <c r="C43">
        <v>4</v>
      </c>
      <c r="D43">
        <v>3.1</v>
      </c>
      <c r="E43">
        <v>12</v>
      </c>
      <c r="F43">
        <v>2</v>
      </c>
      <c r="G43" s="1">
        <f>VLOOKUP(PNr,Personal[],3,0)</f>
        <v>57.7</v>
      </c>
      <c r="H43" s="1">
        <f>VLOOKUP(MNr,Maschinen[],3,0)</f>
        <v>45.77</v>
      </c>
      <c r="I43" s="1">
        <f t="shared" si="3"/>
        <v>715.48</v>
      </c>
      <c r="J43" s="1">
        <f t="shared" si="4"/>
        <v>567.548</v>
      </c>
      <c r="K43" s="1">
        <f t="shared" si="5"/>
        <v>1283.028</v>
      </c>
    </row>
    <row r="44" spans="1:11" hidden="1" x14ac:dyDescent="0.2">
      <c r="A44" s="2" t="s">
        <v>5</v>
      </c>
      <c r="B44">
        <v>3</v>
      </c>
      <c r="C44">
        <v>15</v>
      </c>
      <c r="D44">
        <v>19.2</v>
      </c>
      <c r="E44">
        <v>8</v>
      </c>
      <c r="F44">
        <v>19</v>
      </c>
      <c r="G44" s="1">
        <f>VLOOKUP(PNr,Personal[],3,0)</f>
        <v>74.5</v>
      </c>
      <c r="H44" s="1">
        <f>VLOOKUP(MNr,Maschinen[],3,0)</f>
        <v>51.47</v>
      </c>
      <c r="I44" s="1">
        <f t="shared" si="3"/>
        <v>21456</v>
      </c>
      <c r="J44" s="1">
        <f t="shared" si="4"/>
        <v>14823.36</v>
      </c>
      <c r="K44" s="1">
        <f t="shared" si="5"/>
        <v>36279.360000000001</v>
      </c>
    </row>
    <row r="45" spans="1:11" hidden="1" x14ac:dyDescent="0.2">
      <c r="A45" s="2" t="s">
        <v>5</v>
      </c>
      <c r="B45">
        <v>4</v>
      </c>
      <c r="C45">
        <v>20</v>
      </c>
      <c r="D45">
        <v>6.5</v>
      </c>
      <c r="E45">
        <v>12</v>
      </c>
      <c r="F45">
        <v>12</v>
      </c>
      <c r="G45" s="1">
        <f>VLOOKUP(PNr,Personal[],3,0)</f>
        <v>57.7</v>
      </c>
      <c r="H45" s="1">
        <f>VLOOKUP(MNr,Maschinen[],3,0)</f>
        <v>43.09</v>
      </c>
      <c r="I45" s="1">
        <f t="shared" si="3"/>
        <v>7501</v>
      </c>
      <c r="J45" s="1">
        <f t="shared" si="4"/>
        <v>5601.7000000000007</v>
      </c>
      <c r="K45" s="1">
        <f t="shared" si="5"/>
        <v>13102.7</v>
      </c>
    </row>
    <row r="46" spans="1:11" hidden="1" x14ac:dyDescent="0.2">
      <c r="A46" s="2" t="s">
        <v>5</v>
      </c>
      <c r="B46">
        <v>5</v>
      </c>
      <c r="C46">
        <v>0</v>
      </c>
      <c r="D46">
        <v>0.8</v>
      </c>
      <c r="E46">
        <v>5</v>
      </c>
      <c r="F46">
        <v>15</v>
      </c>
      <c r="G46" s="1">
        <f>VLOOKUP(PNr,Personal[],3,0)</f>
        <v>38.9</v>
      </c>
      <c r="H46" s="1">
        <f>VLOOKUP(MNr,Maschinen[],3,0)</f>
        <v>50.73</v>
      </c>
      <c r="I46" s="1">
        <f t="shared" si="3"/>
        <v>0</v>
      </c>
      <c r="J46" s="1">
        <f t="shared" si="4"/>
        <v>0</v>
      </c>
      <c r="K46" s="1">
        <f t="shared" si="5"/>
        <v>0</v>
      </c>
    </row>
    <row r="47" spans="1:11" hidden="1" x14ac:dyDescent="0.2">
      <c r="A47" s="2" t="s">
        <v>5</v>
      </c>
      <c r="B47">
        <v>6</v>
      </c>
      <c r="C47">
        <v>11</v>
      </c>
      <c r="D47">
        <v>12.8</v>
      </c>
      <c r="E47">
        <v>8</v>
      </c>
      <c r="F47">
        <v>2</v>
      </c>
      <c r="G47" s="1">
        <f>VLOOKUP(PNr,Personal[],3,0)</f>
        <v>74.5</v>
      </c>
      <c r="H47" s="1">
        <f>VLOOKUP(MNr,Maschinen[],3,0)</f>
        <v>45.77</v>
      </c>
      <c r="I47" s="1">
        <f t="shared" si="3"/>
        <v>10489.6</v>
      </c>
      <c r="J47" s="1">
        <f t="shared" si="4"/>
        <v>6444.4160000000011</v>
      </c>
      <c r="K47" s="1">
        <f t="shared" si="5"/>
        <v>16934.016000000003</v>
      </c>
    </row>
    <row r="48" spans="1:11" x14ac:dyDescent="0.2">
      <c r="A48" s="2" t="s">
        <v>5</v>
      </c>
      <c r="B48">
        <v>7</v>
      </c>
      <c r="C48">
        <v>9</v>
      </c>
      <c r="D48">
        <v>15.1</v>
      </c>
      <c r="E48">
        <v>5</v>
      </c>
      <c r="F48">
        <v>13</v>
      </c>
      <c r="G48" s="1">
        <f>VLOOKUP(PNr,Personal[],3,0)</f>
        <v>38.9</v>
      </c>
      <c r="H48" s="1">
        <f>VLOOKUP(MNr,Maschinen[],3,0)</f>
        <v>53.76</v>
      </c>
      <c r="I48" s="1">
        <f t="shared" si="3"/>
        <v>5286.51</v>
      </c>
      <c r="J48" s="1">
        <f t="shared" si="4"/>
        <v>7305.9840000000004</v>
      </c>
      <c r="K48" s="1">
        <f t="shared" si="5"/>
        <v>12592.494000000001</v>
      </c>
    </row>
    <row r="49" spans="1:11" x14ac:dyDescent="0.2">
      <c r="A49" s="2" t="s">
        <v>5</v>
      </c>
      <c r="B49">
        <v>8</v>
      </c>
      <c r="C49">
        <v>6</v>
      </c>
      <c r="D49">
        <v>9.3000000000000007</v>
      </c>
      <c r="E49">
        <v>6</v>
      </c>
      <c r="F49">
        <v>20</v>
      </c>
      <c r="G49" s="1">
        <f>VLOOKUP(PNr,Personal[],3,0)</f>
        <v>28.9</v>
      </c>
      <c r="H49" s="1">
        <f>VLOOKUP(MNr,Maschinen[],3,0)</f>
        <v>44.28</v>
      </c>
      <c r="I49" s="1">
        <f t="shared" si="3"/>
        <v>1612.6200000000001</v>
      </c>
      <c r="J49" s="1">
        <f t="shared" si="4"/>
        <v>2470.8240000000001</v>
      </c>
      <c r="K49" s="1">
        <f t="shared" si="5"/>
        <v>4083.4440000000009</v>
      </c>
    </row>
    <row r="50" spans="1:11" x14ac:dyDescent="0.2">
      <c r="A50" s="2" t="s">
        <v>5</v>
      </c>
      <c r="B50">
        <v>9</v>
      </c>
      <c r="C50">
        <v>12</v>
      </c>
      <c r="D50">
        <v>16</v>
      </c>
      <c r="E50">
        <v>1</v>
      </c>
      <c r="F50">
        <v>12</v>
      </c>
      <c r="G50" s="1">
        <f>VLOOKUP(PNr,Personal[],3,0)</f>
        <v>45.5</v>
      </c>
      <c r="H50" s="1">
        <f>VLOOKUP(MNr,Maschinen[],3,0)</f>
        <v>43.09</v>
      </c>
      <c r="I50" s="1">
        <f t="shared" si="3"/>
        <v>8736</v>
      </c>
      <c r="J50" s="1">
        <f t="shared" si="4"/>
        <v>8273.2800000000007</v>
      </c>
      <c r="K50" s="1">
        <f t="shared" si="5"/>
        <v>17009.28</v>
      </c>
    </row>
    <row r="51" spans="1:11" x14ac:dyDescent="0.2">
      <c r="A51" s="2" t="s">
        <v>5</v>
      </c>
      <c r="B51">
        <v>10</v>
      </c>
      <c r="C51">
        <v>9</v>
      </c>
      <c r="D51">
        <v>6.9</v>
      </c>
      <c r="E51">
        <v>4</v>
      </c>
      <c r="F51">
        <v>11</v>
      </c>
      <c r="G51" s="1">
        <f>VLOOKUP(PNr,Personal[],3,0)</f>
        <v>22.3</v>
      </c>
      <c r="H51" s="1">
        <f>VLOOKUP(MNr,Maschinen[],3,0)</f>
        <v>30.73</v>
      </c>
      <c r="I51" s="1">
        <f t="shared" si="3"/>
        <v>1384.8300000000002</v>
      </c>
      <c r="J51" s="1">
        <f t="shared" si="4"/>
        <v>1908.3330000000001</v>
      </c>
      <c r="K51" s="1">
        <f t="shared" si="5"/>
        <v>3293.163</v>
      </c>
    </row>
    <row r="52" spans="1:11" x14ac:dyDescent="0.2">
      <c r="A52" s="2" t="s">
        <v>5</v>
      </c>
      <c r="B52">
        <v>11</v>
      </c>
      <c r="C52">
        <v>6</v>
      </c>
      <c r="D52">
        <v>5.7</v>
      </c>
      <c r="E52">
        <v>5</v>
      </c>
      <c r="F52">
        <v>20</v>
      </c>
      <c r="G52" s="1">
        <f>VLOOKUP(PNr,Personal[],3,0)</f>
        <v>38.9</v>
      </c>
      <c r="H52" s="1">
        <f>VLOOKUP(MNr,Maschinen[],3,0)</f>
        <v>44.28</v>
      </c>
      <c r="I52" s="1">
        <f t="shared" si="3"/>
        <v>1330.38</v>
      </c>
      <c r="J52" s="1">
        <f t="shared" si="4"/>
        <v>1514.3760000000002</v>
      </c>
      <c r="K52" s="1">
        <f t="shared" si="5"/>
        <v>2844.7560000000003</v>
      </c>
    </row>
  </sheetData>
  <pageMargins left="0.7" right="0.7" top="0.78740157499999996" bottom="0.78740157499999996" header="0.3" footer="0.3"/>
  <pageSetup paperSize="9" orientation="portrait" r:id="rId1"/>
  <ignoredErrors>
    <ignoredError sqref="I40 I41:I52" evalError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F826-D608-4B07-96A1-78330CC0AF19}">
  <dimension ref="A1:C13"/>
  <sheetViews>
    <sheetView workbookViewId="0">
      <selection activeCell="F24" sqref="F24"/>
    </sheetView>
  </sheetViews>
  <sheetFormatPr baseColWidth="10" defaultRowHeight="12.75" x14ac:dyDescent="0.2"/>
  <cols>
    <col min="1" max="1" width="6.42578125" style="1" customWidth="1"/>
    <col min="2" max="2" width="8.42578125" style="1" customWidth="1"/>
    <col min="3" max="3" width="7.7109375" style="1" customWidth="1"/>
  </cols>
  <sheetData>
    <row r="1" spans="1:3" x14ac:dyDescent="0.2">
      <c r="A1" s="5" t="s">
        <v>18</v>
      </c>
      <c r="B1" s="5" t="s">
        <v>19</v>
      </c>
      <c r="C1" s="5" t="s">
        <v>17</v>
      </c>
    </row>
    <row r="2" spans="1:3" x14ac:dyDescent="0.2">
      <c r="A2">
        <v>1</v>
      </c>
      <c r="B2" t="s">
        <v>20</v>
      </c>
      <c r="C2" s="1">
        <v>45.5</v>
      </c>
    </row>
    <row r="3" spans="1:3" x14ac:dyDescent="0.2">
      <c r="A3">
        <v>2</v>
      </c>
      <c r="B3" t="s">
        <v>21</v>
      </c>
      <c r="C3" s="1">
        <v>12.3</v>
      </c>
    </row>
    <row r="4" spans="1:3" x14ac:dyDescent="0.2">
      <c r="A4">
        <v>3</v>
      </c>
      <c r="B4" t="s">
        <v>22</v>
      </c>
      <c r="C4" s="1">
        <v>16.7</v>
      </c>
    </row>
    <row r="5" spans="1:3" x14ac:dyDescent="0.2">
      <c r="A5">
        <v>4</v>
      </c>
      <c r="B5" t="s">
        <v>23</v>
      </c>
      <c r="C5" s="1">
        <v>22.3</v>
      </c>
    </row>
    <row r="6" spans="1:3" x14ac:dyDescent="0.2">
      <c r="A6">
        <v>5</v>
      </c>
      <c r="B6" t="s">
        <v>24</v>
      </c>
      <c r="C6" s="1">
        <v>38.9</v>
      </c>
    </row>
    <row r="7" spans="1:3" x14ac:dyDescent="0.2">
      <c r="A7">
        <v>6</v>
      </c>
      <c r="B7" t="s">
        <v>25</v>
      </c>
      <c r="C7" s="1">
        <v>28.9</v>
      </c>
    </row>
    <row r="8" spans="1:3" x14ac:dyDescent="0.2">
      <c r="A8">
        <v>7</v>
      </c>
      <c r="B8" t="s">
        <v>26</v>
      </c>
      <c r="C8" s="1">
        <v>62.3</v>
      </c>
    </row>
    <row r="9" spans="1:3" x14ac:dyDescent="0.2">
      <c r="A9">
        <v>8</v>
      </c>
      <c r="B9" t="s">
        <v>27</v>
      </c>
      <c r="C9" s="1">
        <v>74.5</v>
      </c>
    </row>
    <row r="10" spans="1:3" x14ac:dyDescent="0.2">
      <c r="A10">
        <v>9</v>
      </c>
      <c r="B10" t="s">
        <v>28</v>
      </c>
      <c r="C10" s="1">
        <v>54.3</v>
      </c>
    </row>
    <row r="11" spans="1:3" x14ac:dyDescent="0.2">
      <c r="A11">
        <v>10</v>
      </c>
      <c r="B11" t="s">
        <v>29</v>
      </c>
      <c r="C11" s="1">
        <v>61.1</v>
      </c>
    </row>
    <row r="12" spans="1:3" x14ac:dyDescent="0.2">
      <c r="A12">
        <v>11</v>
      </c>
      <c r="B12" t="s">
        <v>30</v>
      </c>
      <c r="C12" s="1">
        <v>57.4</v>
      </c>
    </row>
    <row r="13" spans="1:3" x14ac:dyDescent="0.2">
      <c r="A13">
        <v>12</v>
      </c>
      <c r="B13" t="s">
        <v>31</v>
      </c>
      <c r="C13" s="1">
        <v>57.7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A7" sqref="A7:XFD16"/>
    </sheetView>
  </sheetViews>
  <sheetFormatPr baseColWidth="10" defaultRowHeight="12.75" x14ac:dyDescent="0.2"/>
  <cols>
    <col min="1" max="1" width="6.7109375" customWidth="1"/>
    <col min="2" max="2" width="15" customWidth="1"/>
    <col min="3" max="3" width="7.140625" bestFit="1" customWidth="1"/>
  </cols>
  <sheetData>
    <row r="1" spans="1:3" x14ac:dyDescent="0.2">
      <c r="A1" s="4" t="s">
        <v>9</v>
      </c>
      <c r="B1" s="4" t="s">
        <v>32</v>
      </c>
      <c r="C1" s="4" t="s">
        <v>33</v>
      </c>
    </row>
    <row r="2" spans="1:3" x14ac:dyDescent="0.2">
      <c r="A2">
        <v>1</v>
      </c>
      <c r="B2" t="s">
        <v>34</v>
      </c>
      <c r="C2" s="1">
        <v>31.25</v>
      </c>
    </row>
    <row r="3" spans="1:3" x14ac:dyDescent="0.2">
      <c r="A3">
        <v>2</v>
      </c>
      <c r="B3" t="s">
        <v>35</v>
      </c>
      <c r="C3" s="1">
        <v>45.77</v>
      </c>
    </row>
    <row r="4" spans="1:3" x14ac:dyDescent="0.2">
      <c r="A4">
        <v>3</v>
      </c>
      <c r="B4" t="s">
        <v>36</v>
      </c>
      <c r="C4" s="1">
        <v>69.87</v>
      </c>
    </row>
    <row r="5" spans="1:3" x14ac:dyDescent="0.2">
      <c r="A5">
        <v>4</v>
      </c>
      <c r="B5" t="s">
        <v>37</v>
      </c>
      <c r="C5" s="1">
        <v>55.26</v>
      </c>
    </row>
    <row r="6" spans="1:3" x14ac:dyDescent="0.2">
      <c r="A6">
        <v>5</v>
      </c>
      <c r="B6" t="s">
        <v>38</v>
      </c>
      <c r="C6" s="1">
        <v>39.96</v>
      </c>
    </row>
    <row r="7" spans="1:3" hidden="1" x14ac:dyDescent="0.2">
      <c r="A7">
        <v>6</v>
      </c>
      <c r="B7" t="s">
        <v>39</v>
      </c>
      <c r="C7" s="1">
        <v>41.28</v>
      </c>
    </row>
    <row r="8" spans="1:3" hidden="1" x14ac:dyDescent="0.2">
      <c r="A8">
        <v>7</v>
      </c>
      <c r="B8" t="s">
        <v>40</v>
      </c>
      <c r="C8" s="1">
        <v>21.42</v>
      </c>
    </row>
    <row r="9" spans="1:3" hidden="1" x14ac:dyDescent="0.2">
      <c r="A9">
        <v>8</v>
      </c>
      <c r="B9" t="s">
        <v>41</v>
      </c>
      <c r="C9" s="1">
        <v>67.34</v>
      </c>
    </row>
    <row r="10" spans="1:3" hidden="1" x14ac:dyDescent="0.2">
      <c r="A10">
        <v>9</v>
      </c>
      <c r="B10" t="s">
        <v>42</v>
      </c>
      <c r="C10" s="1">
        <v>58.17</v>
      </c>
    </row>
    <row r="11" spans="1:3" hidden="1" x14ac:dyDescent="0.2">
      <c r="A11">
        <v>10</v>
      </c>
      <c r="B11" t="s">
        <v>43</v>
      </c>
      <c r="C11" s="1">
        <v>53.98</v>
      </c>
    </row>
    <row r="12" spans="1:3" hidden="1" x14ac:dyDescent="0.2">
      <c r="A12">
        <v>11</v>
      </c>
      <c r="B12" t="s">
        <v>44</v>
      </c>
      <c r="C12" s="1">
        <v>30.73</v>
      </c>
    </row>
    <row r="13" spans="1:3" hidden="1" x14ac:dyDescent="0.2">
      <c r="A13">
        <v>12</v>
      </c>
      <c r="B13" t="s">
        <v>45</v>
      </c>
      <c r="C13" s="1">
        <v>43.09</v>
      </c>
    </row>
    <row r="14" spans="1:3" hidden="1" x14ac:dyDescent="0.2">
      <c r="A14">
        <v>13</v>
      </c>
      <c r="B14" t="s">
        <v>46</v>
      </c>
      <c r="C14" s="1">
        <v>53.76</v>
      </c>
    </row>
    <row r="15" spans="1:3" hidden="1" x14ac:dyDescent="0.2">
      <c r="A15">
        <v>14</v>
      </c>
      <c r="B15" t="s">
        <v>47</v>
      </c>
      <c r="C15" s="1">
        <v>53.4</v>
      </c>
    </row>
    <row r="16" spans="1:3" hidden="1" x14ac:dyDescent="0.2">
      <c r="A16">
        <v>15</v>
      </c>
      <c r="B16" t="s">
        <v>48</v>
      </c>
      <c r="C16" s="1">
        <v>50.73</v>
      </c>
    </row>
    <row r="17" spans="1:3" x14ac:dyDescent="0.2">
      <c r="A17">
        <v>16</v>
      </c>
      <c r="B17" t="s">
        <v>49</v>
      </c>
      <c r="C17" s="1">
        <v>30.78</v>
      </c>
    </row>
    <row r="18" spans="1:3" x14ac:dyDescent="0.2">
      <c r="A18">
        <v>17</v>
      </c>
      <c r="B18" t="s">
        <v>50</v>
      </c>
      <c r="C18" s="1">
        <v>33.869999999999997</v>
      </c>
    </row>
    <row r="19" spans="1:3" x14ac:dyDescent="0.2">
      <c r="A19">
        <v>18</v>
      </c>
      <c r="B19" t="s">
        <v>51</v>
      </c>
      <c r="C19" s="1">
        <v>62.29</v>
      </c>
    </row>
    <row r="20" spans="1:3" x14ac:dyDescent="0.2">
      <c r="A20">
        <v>19</v>
      </c>
      <c r="B20" t="s">
        <v>52</v>
      </c>
      <c r="C20" s="1">
        <v>51.47</v>
      </c>
    </row>
    <row r="21" spans="1:3" x14ac:dyDescent="0.2">
      <c r="A21">
        <v>20</v>
      </c>
      <c r="B21" t="s">
        <v>53</v>
      </c>
      <c r="C21" s="1">
        <v>44.28</v>
      </c>
    </row>
  </sheetData>
  <phoneticPr fontId="7" type="noConversion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11</vt:i4>
      </vt:variant>
    </vt:vector>
  </HeadingPairs>
  <TitlesOfParts>
    <vt:vector size="15" baseType="lpstr">
      <vt:lpstr>Cover</vt:lpstr>
      <vt:lpstr>Bauteile</vt:lpstr>
      <vt:lpstr>Personal</vt:lpstr>
      <vt:lpstr>Maschinen</vt:lpstr>
      <vt:lpstr>Anzahl</vt:lpstr>
      <vt:lpstr>Bauteil</vt:lpstr>
      <vt:lpstr>Lohn</vt:lpstr>
      <vt:lpstr>Maschinenkosten</vt:lpstr>
      <vt:lpstr>MNr</vt:lpstr>
      <vt:lpstr>Personal!Personalkosten</vt:lpstr>
      <vt:lpstr>Personalkosten</vt:lpstr>
      <vt:lpstr>PNr</vt:lpstr>
      <vt:lpstr>Produkt</vt:lpstr>
      <vt:lpstr>Satz</vt:lpstr>
      <vt:lpstr>Std</vt:lpstr>
    </vt:vector>
  </TitlesOfParts>
  <Company>Hella KGaA Hueck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nahrha1</dc:creator>
  <cp:lastModifiedBy>Harald Nahrstedt</cp:lastModifiedBy>
  <dcterms:created xsi:type="dcterms:W3CDTF">2013-05-24T08:43:10Z</dcterms:created>
  <dcterms:modified xsi:type="dcterms:W3CDTF">2020-06-10T17:56:46Z</dcterms:modified>
</cp:coreProperties>
</file>