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9EDAEF8A-B21A-4B18-B716-75A0D8DD4D1B}" xr6:coauthVersionLast="47" xr6:coauthVersionMax="47" xr10:uidLastSave="{00000000-0000-0000-0000-000000000000}"/>
  <bookViews>
    <workbookView xWindow="-21720" yWindow="-7155" windowWidth="21840" windowHeight="13140" xr2:uid="{00000000-000D-0000-FFFF-FFFF00000000}"/>
  </bookViews>
  <sheets>
    <sheet name="Cover" sheetId="4" r:id="rId1"/>
    <sheet name="Pressverband" sheetId="3" r:id="rId2"/>
    <sheet name="Iteration" sheetId="5" state="veryHidden" r:id="rId3"/>
  </sheets>
  <definedNames>
    <definedName name="D_a">Pressverband!$D$5</definedName>
    <definedName name="D_f">Pressverband!$D$18</definedName>
    <definedName name="D_i">Pressverband!$D$4</definedName>
    <definedName name="Haft">Pressverband!$D$11</definedName>
    <definedName name="Iteration">IF(Pressverband!$G$17&lt;0,Pressverband!$G$15=Pressverband!$G$16,Pressverband!$G$14=Pressverband!$G$16)</definedName>
    <definedName name="Lng">Pressverband!$D$6</definedName>
    <definedName name="Mittelwert">Iteration!$C:$C</definedName>
    <definedName name="p_0">Pressverband!$D$20</definedName>
    <definedName name="q_a">Pressverband!$D$19</definedName>
    <definedName name="q_D">Pressverband!$D$15</definedName>
    <definedName name="q_Zul">Pressverband!$D$14</definedName>
    <definedName name="Zul_a">Pressverband!$D$10</definedName>
    <definedName name="Zul_i">Pressverband!$D$9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5" l="1"/>
  <c r="B2" i="5"/>
  <c r="C2" i="5" l="1"/>
  <c r="D19" i="3"/>
  <c r="D20" i="3" s="1"/>
  <c r="D15" i="3"/>
  <c r="D14" i="3"/>
  <c r="D22" i="3" l="1"/>
  <c r="D21" i="3"/>
  <c r="D2" i="5"/>
  <c r="B3" i="5" s="1"/>
  <c r="A3" i="5" l="1"/>
  <c r="C3" i="5" s="1"/>
  <c r="D3" i="5" l="1"/>
  <c r="A4" i="5" l="1"/>
  <c r="B4" i="5"/>
  <c r="C4" i="5" l="1"/>
  <c r="D4" i="5" l="1"/>
  <c r="B5" i="5" l="1"/>
  <c r="A5" i="5"/>
  <c r="C5" i="5" s="1"/>
  <c r="D5" i="5" l="1"/>
  <c r="B6" i="5" l="1"/>
  <c r="A6" i="5"/>
  <c r="C6" i="5" l="1"/>
  <c r="D6" i="5"/>
  <c r="A7" i="5" l="1"/>
  <c r="B7" i="5"/>
  <c r="C7" i="5" l="1"/>
  <c r="D7" i="5" s="1"/>
  <c r="A8" i="5" l="1"/>
  <c r="B8" i="5"/>
  <c r="C8" i="5" l="1"/>
  <c r="D8" i="5" s="1"/>
  <c r="A9" i="5" l="1"/>
  <c r="B9" i="5"/>
  <c r="C9" i="5" s="1"/>
  <c r="D9" i="5" s="1"/>
  <c r="B10" i="5" l="1"/>
  <c r="A10" i="5"/>
  <c r="C10" i="5" l="1"/>
  <c r="D10" i="5" s="1"/>
  <c r="A11" i="5" l="1"/>
  <c r="B11" i="5"/>
  <c r="C11" i="5" l="1"/>
  <c r="D11" i="5" s="1"/>
  <c r="A12" i="5" l="1"/>
  <c r="B12" i="5"/>
  <c r="C12" i="5" l="1"/>
  <c r="D12" i="5" s="1"/>
  <c r="A13" i="5" s="1"/>
  <c r="B13" i="5" l="1"/>
  <c r="C13" i="5" s="1"/>
  <c r="D13" i="5" s="1"/>
  <c r="A14" i="5" l="1"/>
  <c r="B14" i="5"/>
  <c r="C14" i="5" s="1"/>
  <c r="D14" i="5" s="1"/>
  <c r="A15" i="5" l="1"/>
  <c r="B15" i="5"/>
  <c r="C15" i="5" l="1"/>
  <c r="D15" i="5" s="1"/>
  <c r="A16" i="5" l="1"/>
  <c r="B16" i="5"/>
  <c r="C16" i="5" l="1"/>
  <c r="D16" i="5" s="1"/>
  <c r="A17" i="5" l="1"/>
  <c r="B17" i="5"/>
  <c r="C17" i="5" s="1"/>
  <c r="D17" i="5" s="1"/>
  <c r="A18" i="5" l="1"/>
  <c r="B18" i="5"/>
  <c r="C18" i="5" l="1"/>
  <c r="D18" i="5" s="1"/>
  <c r="B19" i="5" l="1"/>
  <c r="A19" i="5"/>
  <c r="C19" i="5" s="1"/>
  <c r="D19" i="5" s="1"/>
  <c r="B20" i="5" l="1"/>
  <c r="A20" i="5"/>
  <c r="C20" i="5" l="1"/>
  <c r="D20" i="5"/>
  <c r="D16" i="3"/>
</calcChain>
</file>

<file path=xl/sharedStrings.xml><?xml version="1.0" encoding="utf-8"?>
<sst xmlns="http://schemas.openxmlformats.org/spreadsheetml/2006/main" count="49" uniqueCount="44">
  <si>
    <t>Maße</t>
  </si>
  <si>
    <t>mm</t>
  </si>
  <si>
    <t>l</t>
  </si>
  <si>
    <t xml:space="preserve"> </t>
  </si>
  <si>
    <t>Zulässige Festigkeiten</t>
  </si>
  <si>
    <t>N/mm²</t>
  </si>
  <si>
    <r>
      <t>N/mm</t>
    </r>
    <r>
      <rPr>
        <sz val="11"/>
        <color theme="1"/>
        <rFont val="Calibri"/>
        <family val="2"/>
      </rPr>
      <t>²</t>
    </r>
  </si>
  <si>
    <r>
      <t xml:space="preserve">Haftbeiwert </t>
    </r>
    <r>
      <rPr>
        <sz val="11"/>
        <color theme="1"/>
        <rFont val="Calibri"/>
        <family val="2"/>
      </rPr>
      <t>ν</t>
    </r>
  </si>
  <si>
    <t>Auswertung</t>
  </si>
  <si>
    <t>c</t>
  </si>
  <si>
    <t>q</t>
  </si>
  <si>
    <t>opt. Fugendurchmesser</t>
  </si>
  <si>
    <t>vorh. Fugenpressung</t>
  </si>
  <si>
    <t>kN</t>
  </si>
  <si>
    <t>übertragbare Axialkraft</t>
  </si>
  <si>
    <t>Md</t>
  </si>
  <si>
    <t>kNm</t>
  </si>
  <si>
    <t>übertragbares Drehmoment</t>
  </si>
  <si>
    <t>q0</t>
  </si>
  <si>
    <t xml:space="preserve">f </t>
  </si>
  <si>
    <t>q1</t>
  </si>
  <si>
    <t>q2</t>
  </si>
  <si>
    <t>Fugendurchmesser</t>
  </si>
  <si>
    <t>Kapitel</t>
  </si>
  <si>
    <t>Thema</t>
  </si>
  <si>
    <t>Inhalt</t>
  </si>
  <si>
    <t>Autor</t>
  </si>
  <si>
    <t>Harald Nahrstedt</t>
  </si>
  <si>
    <t>Version</t>
  </si>
  <si>
    <t>Pressverbindung</t>
  </si>
  <si>
    <t>Excel in Perfektion</t>
  </si>
  <si>
    <t>Springer Vieweg Verlag</t>
  </si>
  <si>
    <r>
      <t>d</t>
    </r>
    <r>
      <rPr>
        <vertAlign val="subscript"/>
        <sz val="11"/>
        <color theme="1"/>
        <rFont val="Calibri"/>
        <family val="2"/>
        <scheme val="minor"/>
      </rPr>
      <t>i</t>
    </r>
  </si>
  <si>
    <r>
      <t>d</t>
    </r>
    <r>
      <rPr>
        <vertAlign val="subscript"/>
        <sz val="11"/>
        <color theme="1"/>
        <rFont val="Calibri"/>
        <family val="2"/>
        <scheme val="minor"/>
      </rPr>
      <t>a</t>
    </r>
  </si>
  <si>
    <r>
      <t xml:space="preserve">σ </t>
    </r>
    <r>
      <rPr>
        <vertAlign val="subscript"/>
        <sz val="11"/>
        <color theme="1"/>
        <rFont val="Calibri"/>
        <family val="2"/>
        <scheme val="minor"/>
      </rPr>
      <t>zul,i</t>
    </r>
  </si>
  <si>
    <r>
      <t xml:space="preserve">σ </t>
    </r>
    <r>
      <rPr>
        <vertAlign val="subscript"/>
        <sz val="11"/>
        <color theme="1"/>
        <rFont val="Calibri"/>
        <family val="2"/>
      </rPr>
      <t>zul,a</t>
    </r>
  </si>
  <si>
    <r>
      <t>d</t>
    </r>
    <r>
      <rPr>
        <vertAlign val="subscript"/>
        <sz val="11"/>
        <color theme="1"/>
        <rFont val="Calibri"/>
        <family val="2"/>
        <scheme val="minor"/>
      </rPr>
      <t>f</t>
    </r>
  </si>
  <si>
    <r>
      <t>gewählt d</t>
    </r>
    <r>
      <rPr>
        <vertAlign val="subscript"/>
        <sz val="11"/>
        <color theme="1"/>
        <rFont val="Calibri"/>
        <family val="2"/>
        <scheme val="minor"/>
      </rPr>
      <t>f</t>
    </r>
  </si>
  <si>
    <r>
      <t>q</t>
    </r>
    <r>
      <rPr>
        <vertAlign val="subscript"/>
        <sz val="11"/>
        <color theme="1"/>
        <rFont val="Calibri"/>
        <family val="2"/>
        <scheme val="minor"/>
      </rPr>
      <t>a</t>
    </r>
  </si>
  <si>
    <r>
      <t>p</t>
    </r>
    <r>
      <rPr>
        <vertAlign val="subscript"/>
        <sz val="11"/>
        <color theme="1"/>
        <rFont val="Calibri"/>
        <family val="2"/>
        <scheme val="minor"/>
      </rPr>
      <t>0</t>
    </r>
  </si>
  <si>
    <r>
      <t>F</t>
    </r>
    <r>
      <rPr>
        <vertAlign val="subscript"/>
        <sz val="11"/>
        <color theme="1"/>
        <rFont val="Calibri"/>
        <family val="2"/>
        <scheme val="minor"/>
      </rPr>
      <t>a</t>
    </r>
  </si>
  <si>
    <t>Formular erstellen</t>
  </si>
  <si>
    <t>Letzte Bearbeitung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</si>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</sst>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/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6" fillId="0" borderId="0" xfId="0" applyFont="1"/>
    <xf numFmtId="0" fontId="6" fillId="0" borderId="0" xfId="0" quotePrefix="1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5" fillId="2" borderId="0" xfId="1" applyFont="1" applyFill="1"/>
    <xf numFmtId="0" fontId="5" fillId="2" borderId="0" xfId="1" applyFont="1" applyFill="1" applyAlignment="1">
      <alignment horizontal="center"/>
    </xf>
    <xf numFmtId="0" fontId="6" fillId="3" borderId="0" xfId="1" applyFont="1" applyFill="1" applyAlignment="1">
      <alignment wrapText="1"/>
    </xf>
    <xf numFmtId="0" fontId="6" fillId="3" borderId="0" xfId="1" applyFont="1" applyFill="1" applyAlignment="1">
      <alignment horizontal="center" wrapText="1"/>
    </xf>
    <xf numFmtId="0" fontId="6" fillId="3" borderId="0" xfId="1" applyFont="1" applyFill="1"/>
    <xf numFmtId="0" fontId="4" fillId="0" borderId="0" xfId="0" applyFont="1" applyFill="1"/>
    <xf numFmtId="0" fontId="3" fillId="0" borderId="0" xfId="0" applyFont="1" applyFill="1" applyAlignment="1">
      <alignment horizontal="right"/>
    </xf>
    <xf numFmtId="164" fontId="0" fillId="0" borderId="0" xfId="0" applyNumberFormat="1" applyFill="1"/>
    <xf numFmtId="4" fontId="0" fillId="0" borderId="0" xfId="0" applyNumberFormat="1" applyFill="1"/>
    <xf numFmtId="0" fontId="0" fillId="0" borderId="0" xfId="0" applyFill="1" applyBorder="1"/>
    <xf numFmtId="0" fontId="0" fillId="4" borderId="1" xfId="0" applyFill="1" applyBorder="1"/>
    <xf numFmtId="0" fontId="4" fillId="4" borderId="1" xfId="0" applyFont="1" applyFill="1" applyBorder="1"/>
    <xf numFmtId="4" fontId="4" fillId="0" borderId="0" xfId="0" applyNumberFormat="1" applyFont="1" applyFill="1" applyBorder="1"/>
    <xf numFmtId="0" fontId="4" fillId="0" borderId="0" xfId="0" applyFont="1" applyFill="1" applyAlignment="1">
      <alignment horizontal="right"/>
    </xf>
    <xf numFmtId="0" fontId="6" fillId="5" borderId="0" xfId="0" applyFont="1" applyFill="1" applyAlignment="1">
      <alignment horizontal="right" indent="1"/>
    </xf>
    <xf numFmtId="0" fontId="1" fillId="0" borderId="0" xfId="0" applyFont="1" applyAlignment="1">
      <alignment horizontal="left" indent="1"/>
    </xf>
  </cellXfs>
  <cellStyles count="2">
    <cellStyle name="Standard" xfId="0" builtinId="0"/>
    <cellStyle name="Standard 2 2" xfId="1" xr:uid="{00000000-0005-0000-0000-000001000000}"/>
  </cellStyles>
  <dxfs count="0"/>
  <tableStyles count="0" defaultTableStyle="TableStyleMedium2" defaultPivotStyle="PivotStyleLight16"/>
  <colors>
    <mruColors>
      <color rgb="FFB3EBFF"/>
      <color rgb="FF8BE1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666749</xdr:colOff>
      <xdr:row>2</xdr:row>
      <xdr:rowOff>123825</xdr:rowOff>
    </xdr:from>
    <xdr:to>
      <xdr:col>8</xdr:col>
      <xdr:colOff>573546</xdr:colOff>
      <xdr:row>11</xdr:row>
      <xdr:rowOff>161925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9133C71-E608-45EC-9130-5D164A083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4" y="504825"/>
          <a:ext cx="2954797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Elementar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B2:C20"/>
  <sheetViews>
    <sheetView showGridLines="0" tabSelected="1" zoomScaleNormal="100" workbookViewId="0">
      <selection activeCell="C16" sqref="C16"/>
    </sheetView>
  </sheetViews>
  <sheetFormatPr baseColWidth="10" defaultColWidth="11.44140625" defaultRowHeight="14.4" x14ac:dyDescent="0.3"/>
  <cols>
    <col min="1" max="1" width="3.88671875" style="1" customWidth="1"/>
    <col min="2" max="2" width="20.6640625" style="1" customWidth="1"/>
    <col min="3" max="3" width="37.88671875" style="1" customWidth="1"/>
    <col min="4" max="16384" width="11.44140625" style="1"/>
  </cols>
  <sheetData>
    <row r="2" spans="2:3" x14ac:dyDescent="0.3">
      <c r="B2" s="10"/>
      <c r="C2" s="4"/>
    </row>
    <row r="3" spans="2:3" x14ac:dyDescent="0.3">
      <c r="B3" s="11" t="s">
        <v>30</v>
      </c>
      <c r="C3" s="4"/>
    </row>
    <row r="4" spans="2:3" x14ac:dyDescent="0.3">
      <c r="B4" s="10"/>
      <c r="C4" s="4"/>
    </row>
    <row r="5" spans="2:3" x14ac:dyDescent="0.3">
      <c r="B5" s="24"/>
      <c r="C5" s="4"/>
    </row>
    <row r="6" spans="2:3" x14ac:dyDescent="0.3">
      <c r="B6" s="24" t="s">
        <v>23</v>
      </c>
      <c r="C6" s="5">
        <v>15</v>
      </c>
    </row>
    <row r="7" spans="2:3" x14ac:dyDescent="0.3">
      <c r="B7" s="24" t="s">
        <v>24</v>
      </c>
      <c r="C7" s="7" t="s">
        <v>41</v>
      </c>
    </row>
    <row r="8" spans="2:3" x14ac:dyDescent="0.3">
      <c r="B8" s="24"/>
      <c r="C8" s="6"/>
    </row>
    <row r="9" spans="2:3" x14ac:dyDescent="0.3">
      <c r="B9" s="24" t="s">
        <v>25</v>
      </c>
      <c r="C9" s="6" t="s">
        <v>29</v>
      </c>
    </row>
    <row r="10" spans="2:3" x14ac:dyDescent="0.3">
      <c r="B10" s="24"/>
      <c r="C10" s="6"/>
    </row>
    <row r="11" spans="2:3" x14ac:dyDescent="0.3">
      <c r="B11" s="24"/>
      <c r="C11" s="6"/>
    </row>
    <row r="12" spans="2:3" x14ac:dyDescent="0.3">
      <c r="B12" s="24"/>
      <c r="C12" s="6"/>
    </row>
    <row r="13" spans="2:3" x14ac:dyDescent="0.3">
      <c r="B13" s="24"/>
      <c r="C13" s="6"/>
    </row>
    <row r="14" spans="2:3" x14ac:dyDescent="0.3">
      <c r="B14" s="24" t="s">
        <v>28</v>
      </c>
      <c r="C14" s="25" t="s">
        <v>43</v>
      </c>
    </row>
    <row r="15" spans="2:3" x14ac:dyDescent="0.3">
      <c r="B15" s="24" t="s">
        <v>26</v>
      </c>
      <c r="C15" s="6" t="s">
        <v>27</v>
      </c>
    </row>
    <row r="16" spans="2:3" x14ac:dyDescent="0.3">
      <c r="B16" s="24" t="s">
        <v>42</v>
      </c>
      <c r="C16" s="8">
        <v>46159</v>
      </c>
    </row>
    <row r="17" spans="2:3" x14ac:dyDescent="0.3">
      <c r="B17" s="24"/>
      <c r="C17" s="9"/>
    </row>
    <row r="18" spans="2:3" x14ac:dyDescent="0.3">
      <c r="B18" s="12"/>
      <c r="C18" s="4"/>
    </row>
    <row r="19" spans="2:3" x14ac:dyDescent="0.3">
      <c r="B19" s="13" t="s">
        <v>31</v>
      </c>
      <c r="C19" s="4"/>
    </row>
    <row r="20" spans="2:3" x14ac:dyDescent="0.3">
      <c r="B20" s="14"/>
      <c r="C20" s="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1"/>
  <dimension ref="A1:AB50"/>
  <sheetViews>
    <sheetView showGridLines="0" zoomScaleNormal="100" zoomScalePageLayoutView="115" workbookViewId="0">
      <selection activeCell="D18" sqref="D18"/>
    </sheetView>
  </sheetViews>
  <sheetFormatPr baseColWidth="10" defaultRowHeight="14.4" x14ac:dyDescent="0.3"/>
  <cols>
    <col min="2" max="2" width="13.6640625" customWidth="1"/>
    <col min="3" max="3" width="3.5546875" customWidth="1"/>
    <col min="4" max="4" width="11.6640625" bestFit="1" customWidth="1"/>
    <col min="9" max="9" width="11.44140625" style="1"/>
  </cols>
  <sheetData>
    <row r="1" spans="1:28" x14ac:dyDescent="0.3">
      <c r="A1" s="3"/>
      <c r="B1" s="3"/>
      <c r="C1" s="3"/>
      <c r="D1" s="3"/>
      <c r="E1" s="3"/>
      <c r="F1" s="3"/>
      <c r="G1" s="3"/>
      <c r="H1" s="3"/>
      <c r="I1" s="3"/>
    </row>
    <row r="2" spans="1:28" x14ac:dyDescent="0.3">
      <c r="A2" s="3"/>
      <c r="B2" s="3"/>
      <c r="C2" s="3"/>
      <c r="D2" s="3"/>
      <c r="E2" s="3"/>
      <c r="F2" s="3"/>
      <c r="G2" s="3"/>
      <c r="H2" s="3"/>
      <c r="I2" s="3"/>
    </row>
    <row r="3" spans="1:28" x14ac:dyDescent="0.3">
      <c r="A3" s="3"/>
      <c r="B3" s="15" t="s">
        <v>0</v>
      </c>
      <c r="C3" s="3"/>
      <c r="D3" s="3"/>
      <c r="E3" s="3"/>
      <c r="F3" s="3"/>
      <c r="G3" s="3"/>
      <c r="H3" s="3"/>
      <c r="I3" s="3"/>
    </row>
    <row r="4" spans="1:28" ht="15.6" x14ac:dyDescent="0.35">
      <c r="A4" s="3"/>
      <c r="B4" s="2" t="s">
        <v>32</v>
      </c>
      <c r="C4" s="3"/>
      <c r="D4" s="20">
        <v>100</v>
      </c>
      <c r="E4" s="3" t="s">
        <v>1</v>
      </c>
      <c r="F4" s="3"/>
      <c r="G4" s="3"/>
      <c r="H4" s="3"/>
      <c r="I4" s="3"/>
    </row>
    <row r="5" spans="1:28" ht="15.6" x14ac:dyDescent="0.35">
      <c r="A5" s="3"/>
      <c r="B5" s="2" t="s">
        <v>33</v>
      </c>
      <c r="C5" s="3"/>
      <c r="D5" s="20">
        <v>200</v>
      </c>
      <c r="E5" s="3" t="s">
        <v>1</v>
      </c>
      <c r="F5" s="3"/>
      <c r="G5" s="3"/>
      <c r="H5" s="3"/>
      <c r="I5" s="3"/>
    </row>
    <row r="6" spans="1:28" x14ac:dyDescent="0.3">
      <c r="A6" s="3"/>
      <c r="B6" s="2" t="s">
        <v>2</v>
      </c>
      <c r="C6" s="3"/>
      <c r="D6" s="20">
        <v>250</v>
      </c>
      <c r="E6" s="3" t="s">
        <v>1</v>
      </c>
      <c r="F6" s="3"/>
      <c r="G6" s="3"/>
      <c r="H6" s="3"/>
      <c r="I6" s="3"/>
    </row>
    <row r="7" spans="1:28" x14ac:dyDescent="0.3">
      <c r="A7" s="3"/>
      <c r="B7" s="3" t="s">
        <v>3</v>
      </c>
      <c r="C7" s="3"/>
      <c r="D7" s="3"/>
      <c r="E7" s="3"/>
      <c r="F7" s="3"/>
      <c r="G7" s="3"/>
      <c r="H7" s="3"/>
      <c r="I7" s="3"/>
    </row>
    <row r="8" spans="1:28" x14ac:dyDescent="0.3">
      <c r="A8" s="3"/>
      <c r="B8" s="15" t="s">
        <v>4</v>
      </c>
      <c r="C8" s="3"/>
      <c r="D8" s="3"/>
      <c r="E8" s="3"/>
      <c r="F8" s="3"/>
      <c r="G8" s="3"/>
      <c r="H8" s="3"/>
      <c r="I8" s="3"/>
    </row>
    <row r="9" spans="1:28" ht="15.6" x14ac:dyDescent="0.35">
      <c r="A9" s="3"/>
      <c r="B9" s="2" t="s">
        <v>34</v>
      </c>
      <c r="C9" s="3"/>
      <c r="D9" s="20">
        <v>480</v>
      </c>
      <c r="E9" s="3" t="s">
        <v>5</v>
      </c>
      <c r="F9" s="3"/>
      <c r="G9" s="3"/>
      <c r="H9" s="3"/>
      <c r="I9" s="3"/>
    </row>
    <row r="10" spans="1:28" ht="15.6" x14ac:dyDescent="0.35">
      <c r="A10" s="3"/>
      <c r="B10" s="16" t="s">
        <v>35</v>
      </c>
      <c r="C10" s="3"/>
      <c r="D10" s="20">
        <v>630</v>
      </c>
      <c r="E10" s="3" t="s">
        <v>6</v>
      </c>
      <c r="F10" s="3"/>
      <c r="G10" s="3"/>
      <c r="H10" s="3"/>
      <c r="I10" s="3"/>
    </row>
    <row r="11" spans="1:28" x14ac:dyDescent="0.3">
      <c r="A11" s="3"/>
      <c r="B11" s="2" t="s">
        <v>7</v>
      </c>
      <c r="C11" s="3"/>
      <c r="D11" s="20">
        <v>0.3</v>
      </c>
      <c r="E11" s="3"/>
      <c r="F11" s="3"/>
      <c r="G11" s="3"/>
      <c r="H11" s="3"/>
      <c r="I11" s="3"/>
    </row>
    <row r="12" spans="1:28" x14ac:dyDescent="0.3">
      <c r="A12" s="3"/>
      <c r="B12" s="3"/>
      <c r="C12" s="3"/>
      <c r="D12" s="3"/>
      <c r="E12" s="3"/>
      <c r="F12" s="3"/>
      <c r="G12" s="3"/>
      <c r="H12" s="3"/>
      <c r="I12" s="3"/>
    </row>
    <row r="13" spans="1:28" x14ac:dyDescent="0.3">
      <c r="A13" s="3"/>
      <c r="B13" s="15" t="s">
        <v>8</v>
      </c>
      <c r="C13" s="3"/>
      <c r="D13" s="3"/>
      <c r="E13" s="3"/>
      <c r="F13" s="3"/>
      <c r="G13" s="3"/>
      <c r="H13" s="3"/>
      <c r="I13" s="3"/>
    </row>
    <row r="14" spans="1:28" x14ac:dyDescent="0.3">
      <c r="A14" s="3"/>
      <c r="B14" s="2" t="s">
        <v>9</v>
      </c>
      <c r="C14" s="3"/>
      <c r="D14" s="17">
        <f>Zul_i/Zul_a</f>
        <v>0.76190476190476186</v>
      </c>
      <c r="E14" s="3"/>
      <c r="F14" s="2"/>
      <c r="G14" s="3"/>
      <c r="H14" s="3"/>
      <c r="I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x14ac:dyDescent="0.3">
      <c r="A15" s="3"/>
      <c r="B15" s="2" t="s">
        <v>10</v>
      </c>
      <c r="C15" s="3"/>
      <c r="D15" s="3">
        <f>D_i/D_a</f>
        <v>0.5</v>
      </c>
      <c r="E15" s="3"/>
      <c r="F15" s="2"/>
      <c r="G15" s="3"/>
      <c r="H15" s="3"/>
      <c r="I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1" customFormat="1" ht="15.6" x14ac:dyDescent="0.35">
      <c r="A16" s="3"/>
      <c r="B16" s="2" t="s">
        <v>36</v>
      </c>
      <c r="C16" s="3"/>
      <c r="D16" s="18">
        <f>D_a*INDEX(Mittelwert,COUNTA(Mittelwert))</f>
        <v>154.31118011474609</v>
      </c>
      <c r="E16" s="3" t="s">
        <v>1</v>
      </c>
      <c r="F16" s="3" t="s">
        <v>11</v>
      </c>
      <c r="G16" s="3"/>
      <c r="H16" s="3"/>
      <c r="I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1" customFormat="1" x14ac:dyDescent="0.3">
      <c r="A17" s="3"/>
      <c r="B17" s="2"/>
      <c r="C17" s="3"/>
      <c r="D17" s="18"/>
      <c r="E17" s="3"/>
      <c r="F17" s="3"/>
      <c r="G17" s="3"/>
      <c r="H17" s="3"/>
      <c r="I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1" customFormat="1" ht="15.6" x14ac:dyDescent="0.35">
      <c r="A18" s="3"/>
      <c r="B18" s="2" t="s">
        <v>37</v>
      </c>
      <c r="C18" s="3"/>
      <c r="D18" s="21">
        <v>150</v>
      </c>
      <c r="E18" s="3" t="s">
        <v>1</v>
      </c>
      <c r="F18" s="3" t="s">
        <v>22</v>
      </c>
      <c r="G18" s="3"/>
      <c r="H18" s="3"/>
      <c r="I18" s="3"/>
    </row>
    <row r="19" spans="1:28" s="1" customFormat="1" ht="15.6" x14ac:dyDescent="0.35">
      <c r="A19" s="3"/>
      <c r="B19" s="2" t="s">
        <v>38</v>
      </c>
      <c r="C19" s="3"/>
      <c r="D19" s="19">
        <f>D_f/D_a</f>
        <v>0.75</v>
      </c>
      <c r="E19" s="3"/>
      <c r="F19" s="3"/>
      <c r="G19" s="3"/>
      <c r="H19" s="3"/>
      <c r="I19" s="3"/>
    </row>
    <row r="20" spans="1:28" s="1" customFormat="1" ht="15.6" x14ac:dyDescent="0.35">
      <c r="A20" s="3"/>
      <c r="B20" s="2" t="s">
        <v>39</v>
      </c>
      <c r="C20" s="3"/>
      <c r="D20" s="22">
        <f>(1-q_a^2)/SQRT(3+q_a^4)*Zul_a</f>
        <v>151.35080818353495</v>
      </c>
      <c r="E20" s="3" t="s">
        <v>6</v>
      </c>
      <c r="F20" s="3" t="s">
        <v>12</v>
      </c>
      <c r="G20" s="3"/>
      <c r="H20" s="3"/>
      <c r="I20" s="3"/>
    </row>
    <row r="21" spans="1:28" ht="15.6" x14ac:dyDescent="0.35">
      <c r="A21" s="3"/>
      <c r="B21" s="2" t="s">
        <v>40</v>
      </c>
      <c r="C21" s="3"/>
      <c r="D21" s="22">
        <f>D_f*PI()*Lng*p_0*Haft/1000</f>
        <v>5349.1791049230524</v>
      </c>
      <c r="E21" s="3" t="s">
        <v>13</v>
      </c>
      <c r="F21" s="3" t="s">
        <v>14</v>
      </c>
      <c r="G21" s="3"/>
      <c r="H21" s="3"/>
      <c r="I21" s="3"/>
    </row>
    <row r="22" spans="1:28" s="1" customFormat="1" x14ac:dyDescent="0.3">
      <c r="A22" s="3"/>
      <c r="B22" s="2" t="s">
        <v>15</v>
      </c>
      <c r="C22" s="3"/>
      <c r="D22" s="22">
        <f>D_f^2*PI()/2*Lng*p_0*Haft/1000000</f>
        <v>401.18843286922896</v>
      </c>
      <c r="E22" s="3" t="s">
        <v>16</v>
      </c>
      <c r="F22" s="3" t="s">
        <v>17</v>
      </c>
      <c r="G22" s="3"/>
      <c r="H22" s="3"/>
      <c r="I22" s="3"/>
    </row>
    <row r="23" spans="1:28" x14ac:dyDescent="0.3">
      <c r="A23" s="3"/>
      <c r="B23" s="3"/>
      <c r="C23" s="3"/>
      <c r="D23" s="3"/>
      <c r="E23" s="3"/>
      <c r="F23" s="3"/>
      <c r="G23" s="3"/>
      <c r="H23" s="3"/>
      <c r="I23" s="3"/>
    </row>
    <row r="24" spans="1:28" x14ac:dyDescent="0.3">
      <c r="A24" s="3"/>
      <c r="B24" s="3"/>
      <c r="C24" s="3"/>
      <c r="D24" s="3"/>
      <c r="E24" s="3"/>
      <c r="F24" s="3"/>
      <c r="G24" s="3"/>
      <c r="H24" s="3"/>
      <c r="I24" s="3"/>
    </row>
    <row r="25" spans="1:28" x14ac:dyDescent="0.3">
      <c r="A25" s="3"/>
      <c r="B25" s="3"/>
      <c r="C25" s="3"/>
      <c r="D25" s="3"/>
      <c r="E25" s="3"/>
      <c r="F25" s="3"/>
      <c r="G25" s="3"/>
      <c r="H25" s="3"/>
      <c r="I25" s="3"/>
    </row>
    <row r="26" spans="1:28" x14ac:dyDescent="0.3">
      <c r="A26" s="3"/>
      <c r="B26" s="3"/>
      <c r="C26" s="3"/>
      <c r="D26" s="3"/>
      <c r="E26" s="3"/>
      <c r="F26" s="3"/>
      <c r="G26" s="3"/>
      <c r="H26" s="3"/>
      <c r="I26" s="3"/>
    </row>
    <row r="27" spans="1:28" x14ac:dyDescent="0.3">
      <c r="A27" s="3"/>
      <c r="B27" s="3"/>
      <c r="C27" s="3"/>
      <c r="D27" s="3"/>
      <c r="E27" s="3"/>
      <c r="F27" s="3"/>
      <c r="G27" s="3"/>
      <c r="H27" s="3"/>
      <c r="I27" s="3"/>
    </row>
    <row r="28" spans="1:28" x14ac:dyDescent="0.3">
      <c r="A28" s="3"/>
      <c r="B28" s="3"/>
      <c r="C28" s="3"/>
      <c r="D28" s="3"/>
      <c r="E28" s="3"/>
      <c r="F28" s="3"/>
      <c r="G28" s="3"/>
      <c r="H28" s="3"/>
      <c r="I28" s="3"/>
    </row>
    <row r="29" spans="1:28" x14ac:dyDescent="0.3">
      <c r="A29" s="3"/>
      <c r="B29" s="3"/>
      <c r="C29" s="3"/>
      <c r="D29" s="3"/>
      <c r="E29" s="3"/>
      <c r="F29" s="3"/>
      <c r="G29" s="3"/>
      <c r="H29" s="3"/>
      <c r="I29" s="3"/>
    </row>
    <row r="30" spans="1:28" x14ac:dyDescent="0.3">
      <c r="A30" s="3"/>
      <c r="B30" s="3"/>
      <c r="C30" s="3"/>
      <c r="D30" s="3"/>
      <c r="E30" s="3"/>
      <c r="F30" s="3"/>
      <c r="G30" s="3"/>
      <c r="H30" s="3"/>
      <c r="I30" s="3"/>
    </row>
    <row r="31" spans="1:28" x14ac:dyDescent="0.3">
      <c r="A31" s="3"/>
      <c r="B31" s="3"/>
      <c r="C31" s="3"/>
      <c r="D31" s="3"/>
      <c r="E31" s="3"/>
      <c r="F31" s="3"/>
      <c r="G31" s="3"/>
      <c r="H31" s="3"/>
      <c r="I31" s="3"/>
    </row>
    <row r="32" spans="1:28" x14ac:dyDescent="0.3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3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3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3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3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3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3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3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3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3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3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3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3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3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3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3"/>
    </row>
  </sheetData>
  <pageMargins left="0.7" right="0.7" top="0.78740157499999996" bottom="0.78740157499999996" header="0.3" footer="0.3"/>
  <pageSetup paperSize="9" orientation="portrait" r:id="rId1"/>
  <headerFooter>
    <oddHeader>&amp;L&amp;"Arial,Standard"&amp;10&amp;D
&amp;T&amp;C&amp;"Arial,Standard"&amp;10Berechnungsformular
&amp;R&amp;"Arial,Standard"&amp;10Seite &amp;P</oddHeader>
    <oddFooter xml:space="preserve">&amp;LVieweg Springer Verlag
&amp;C&amp;"Arial,Standard"&amp;10Exel &amp; Technik
&amp;R&amp;"Arial,Standard"&amp;10Harald Nahrstedt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D30"/>
  <sheetViews>
    <sheetView workbookViewId="0">
      <selection activeCell="N31" sqref="N31"/>
    </sheetView>
  </sheetViews>
  <sheetFormatPr baseColWidth="10" defaultRowHeight="14.4" x14ac:dyDescent="0.3"/>
  <sheetData>
    <row r="1" spans="1:4" x14ac:dyDescent="0.3">
      <c r="A1" s="23" t="s">
        <v>18</v>
      </c>
      <c r="B1" s="23" t="s">
        <v>20</v>
      </c>
      <c r="C1" s="23" t="s">
        <v>21</v>
      </c>
      <c r="D1" s="23" t="s">
        <v>19</v>
      </c>
    </row>
    <row r="2" spans="1:4" x14ac:dyDescent="0.3">
      <c r="A2" s="3">
        <f>D_i/D_a</f>
        <v>0.5</v>
      </c>
      <c r="B2" s="3">
        <f>1</f>
        <v>1</v>
      </c>
      <c r="C2" s="3">
        <f>(A2+B2)/2</f>
        <v>0.75</v>
      </c>
      <c r="D2" s="3">
        <f t="shared" ref="D2:D20" si="0">(1-C2*C2)/SQRT(3+C2^4)-q_Zul/2*(1-(q_D/C2)^2)</f>
        <v>2.8599166428891459E-2</v>
      </c>
    </row>
    <row r="3" spans="1:4" x14ac:dyDescent="0.3">
      <c r="A3" s="3">
        <f>IF(D2&gt;=0,C2,A2)</f>
        <v>0.75</v>
      </c>
      <c r="B3" s="3">
        <f>IF(D2&lt;0,C2,B2)</f>
        <v>1</v>
      </c>
      <c r="C3" s="3">
        <f>(A3+B3)/2</f>
        <v>0.875</v>
      </c>
      <c r="D3" s="3">
        <f t="shared" si="0"/>
        <v>-0.13279553692700902</v>
      </c>
    </row>
    <row r="4" spans="1:4" x14ac:dyDescent="0.3">
      <c r="A4" s="3">
        <f t="shared" ref="A4:A15" si="1">IF(D3&gt;=0,C3,A3)</f>
        <v>0.75</v>
      </c>
      <c r="B4" s="3">
        <f t="shared" ref="B4:B15" si="2">IF(D3&lt;0,C3,B3)</f>
        <v>0.875</v>
      </c>
      <c r="C4" s="3">
        <f t="shared" ref="C4:C15" si="3">(A4+B4)/2</f>
        <v>0.8125</v>
      </c>
      <c r="D4" s="3">
        <f t="shared" si="0"/>
        <v>-5.334312889856424E-2</v>
      </c>
    </row>
    <row r="5" spans="1:4" x14ac:dyDescent="0.3">
      <c r="A5" s="3">
        <f t="shared" si="1"/>
        <v>0.75</v>
      </c>
      <c r="B5" s="3">
        <f t="shared" si="2"/>
        <v>0.8125</v>
      </c>
      <c r="C5" s="3">
        <f t="shared" si="3"/>
        <v>0.78125</v>
      </c>
      <c r="D5" s="3">
        <f t="shared" si="0"/>
        <v>-1.2738855851668812E-2</v>
      </c>
    </row>
    <row r="6" spans="1:4" x14ac:dyDescent="0.3">
      <c r="A6" s="3">
        <f t="shared" si="1"/>
        <v>0.75</v>
      </c>
      <c r="B6" s="3">
        <f t="shared" si="2"/>
        <v>0.78125</v>
      </c>
      <c r="C6" s="3">
        <f t="shared" si="3"/>
        <v>0.765625</v>
      </c>
      <c r="D6" s="3">
        <f t="shared" si="0"/>
        <v>7.8287048030542816E-3</v>
      </c>
    </row>
    <row r="7" spans="1:4" x14ac:dyDescent="0.3">
      <c r="A7" s="3">
        <f t="shared" si="1"/>
        <v>0.765625</v>
      </c>
      <c r="B7" s="3">
        <f t="shared" si="2"/>
        <v>0.78125</v>
      </c>
      <c r="C7" s="3">
        <f t="shared" si="3"/>
        <v>0.7734375</v>
      </c>
      <c r="D7" s="3">
        <f t="shared" si="0"/>
        <v>-2.4790794244755887E-3</v>
      </c>
    </row>
    <row r="8" spans="1:4" x14ac:dyDescent="0.3">
      <c r="A8" s="3">
        <f t="shared" si="1"/>
        <v>0.765625</v>
      </c>
      <c r="B8" s="3">
        <f t="shared" si="2"/>
        <v>0.7734375</v>
      </c>
      <c r="C8" s="3">
        <f t="shared" si="3"/>
        <v>0.76953125</v>
      </c>
      <c r="D8" s="3">
        <f t="shared" si="0"/>
        <v>2.6686513112177401E-3</v>
      </c>
    </row>
    <row r="9" spans="1:4" x14ac:dyDescent="0.3">
      <c r="A9" s="3">
        <f t="shared" si="1"/>
        <v>0.76953125</v>
      </c>
      <c r="B9" s="3">
        <f t="shared" si="2"/>
        <v>0.7734375</v>
      </c>
      <c r="C9" s="3">
        <f t="shared" si="3"/>
        <v>0.771484375</v>
      </c>
      <c r="D9" s="3">
        <f t="shared" si="0"/>
        <v>9.3266221053461829E-5</v>
      </c>
    </row>
    <row r="10" spans="1:4" x14ac:dyDescent="0.3">
      <c r="A10" s="3">
        <f t="shared" si="1"/>
        <v>0.771484375</v>
      </c>
      <c r="B10" s="3">
        <f t="shared" si="2"/>
        <v>0.7734375</v>
      </c>
      <c r="C10" s="3">
        <f t="shared" si="3"/>
        <v>0.7724609375</v>
      </c>
      <c r="D10" s="3">
        <f t="shared" si="0"/>
        <v>-1.1932840051751825E-3</v>
      </c>
    </row>
    <row r="11" spans="1:4" hidden="1" x14ac:dyDescent="0.3">
      <c r="A11" s="3">
        <f t="shared" si="1"/>
        <v>0.771484375</v>
      </c>
      <c r="B11" s="3">
        <f t="shared" si="2"/>
        <v>0.7724609375</v>
      </c>
      <c r="C11" s="3">
        <f t="shared" si="3"/>
        <v>0.77197265625</v>
      </c>
      <c r="D11" s="3">
        <f t="shared" si="0"/>
        <v>-5.5010355657514332E-4</v>
      </c>
    </row>
    <row r="12" spans="1:4" hidden="1" x14ac:dyDescent="0.3">
      <c r="A12" s="3">
        <f t="shared" si="1"/>
        <v>0.771484375</v>
      </c>
      <c r="B12" s="3">
        <f t="shared" si="2"/>
        <v>0.77197265625</v>
      </c>
      <c r="C12" s="3">
        <f t="shared" si="3"/>
        <v>0.771728515625</v>
      </c>
      <c r="D12" s="3">
        <f t="shared" si="0"/>
        <v>-2.2844237329097683E-4</v>
      </c>
    </row>
    <row r="13" spans="1:4" hidden="1" x14ac:dyDescent="0.3">
      <c r="A13" s="3">
        <f t="shared" si="1"/>
        <v>0.771484375</v>
      </c>
      <c r="B13" s="3">
        <f t="shared" si="2"/>
        <v>0.771728515625</v>
      </c>
      <c r="C13" s="3">
        <f t="shared" si="3"/>
        <v>0.7716064453125</v>
      </c>
      <c r="D13" s="3">
        <f t="shared" si="0"/>
        <v>-6.759400743872046E-5</v>
      </c>
    </row>
    <row r="14" spans="1:4" hidden="1" x14ac:dyDescent="0.3">
      <c r="A14" s="3">
        <f t="shared" si="1"/>
        <v>0.771484375</v>
      </c>
      <c r="B14" s="3">
        <f t="shared" si="2"/>
        <v>0.7716064453125</v>
      </c>
      <c r="C14" s="3">
        <f t="shared" si="3"/>
        <v>0.77154541015625</v>
      </c>
      <c r="D14" s="3">
        <f t="shared" si="0"/>
        <v>1.2834623359464503E-5</v>
      </c>
    </row>
    <row r="15" spans="1:4" hidden="1" x14ac:dyDescent="0.3">
      <c r="A15" s="3">
        <f t="shared" si="1"/>
        <v>0.77154541015625</v>
      </c>
      <c r="B15" s="3">
        <f t="shared" si="2"/>
        <v>0.7716064453125</v>
      </c>
      <c r="C15" s="3">
        <f t="shared" si="3"/>
        <v>0.771575927734375</v>
      </c>
      <c r="D15" s="3">
        <f t="shared" si="0"/>
        <v>-2.7380062824350349E-5</v>
      </c>
    </row>
    <row r="16" spans="1:4" hidden="1" x14ac:dyDescent="0.3">
      <c r="A16" s="3">
        <f t="shared" ref="A16:A20" si="4">IF(D15&gt;=0,C15,A15)</f>
        <v>0.77154541015625</v>
      </c>
      <c r="B16" s="3">
        <f t="shared" ref="B16:B20" si="5">IF(D15&lt;0,C15,B15)</f>
        <v>0.771575927734375</v>
      </c>
      <c r="C16" s="3">
        <f t="shared" ref="C16:C20" si="6">(A16+B16)/2</f>
        <v>0.7715606689453125</v>
      </c>
      <c r="D16" s="3">
        <f t="shared" si="0"/>
        <v>-7.2728124382581694E-6</v>
      </c>
    </row>
    <row r="17" spans="1:4" hidden="1" x14ac:dyDescent="0.3">
      <c r="A17" s="3">
        <f t="shared" si="4"/>
        <v>0.77154541015625</v>
      </c>
      <c r="B17" s="3">
        <f t="shared" si="5"/>
        <v>0.7715606689453125</v>
      </c>
      <c r="C17" s="3">
        <f t="shared" si="6"/>
        <v>0.77155303955078125</v>
      </c>
      <c r="D17" s="3">
        <f t="shared" si="0"/>
        <v>2.780882282921171E-6</v>
      </c>
    </row>
    <row r="18" spans="1:4" hidden="1" x14ac:dyDescent="0.3">
      <c r="A18" s="3">
        <f t="shared" si="4"/>
        <v>0.77155303955078125</v>
      </c>
      <c r="B18" s="3">
        <f t="shared" si="5"/>
        <v>0.7715606689453125</v>
      </c>
      <c r="C18" s="3">
        <f t="shared" si="6"/>
        <v>0.77155685424804688</v>
      </c>
      <c r="D18" s="3">
        <f t="shared" si="0"/>
        <v>-2.2459708719779758E-6</v>
      </c>
    </row>
    <row r="19" spans="1:4" x14ac:dyDescent="0.3">
      <c r="A19" s="3">
        <f t="shared" si="4"/>
        <v>0.77155303955078125</v>
      </c>
      <c r="B19" s="3">
        <f t="shared" si="5"/>
        <v>0.77155685424804688</v>
      </c>
      <c r="C19" s="3">
        <f t="shared" si="6"/>
        <v>0.77155494689941406</v>
      </c>
      <c r="D19" s="3">
        <f t="shared" si="0"/>
        <v>2.6745425688035063E-7</v>
      </c>
    </row>
    <row r="20" spans="1:4" x14ac:dyDescent="0.3">
      <c r="A20" s="3">
        <f t="shared" si="4"/>
        <v>0.77155494689941406</v>
      </c>
      <c r="B20" s="3">
        <f t="shared" si="5"/>
        <v>0.77155685424804688</v>
      </c>
      <c r="C20" s="3">
        <f t="shared" si="6"/>
        <v>0.77155590057373047</v>
      </c>
      <c r="D20" s="3">
        <f t="shared" si="0"/>
        <v>-9.8925866967580767E-7</v>
      </c>
    </row>
    <row r="21" spans="1:4" x14ac:dyDescent="0.3">
      <c r="A21" s="3"/>
      <c r="B21" s="3"/>
      <c r="C21" s="3"/>
      <c r="D21" s="3"/>
    </row>
    <row r="22" spans="1:4" x14ac:dyDescent="0.3">
      <c r="A22" s="3"/>
      <c r="B22" s="3"/>
      <c r="C22" s="3"/>
      <c r="D22" s="3"/>
    </row>
    <row r="23" spans="1:4" x14ac:dyDescent="0.3">
      <c r="A23" s="3"/>
      <c r="B23" s="3"/>
      <c r="C23" s="3"/>
      <c r="D23" s="3"/>
    </row>
    <row r="24" spans="1:4" x14ac:dyDescent="0.3">
      <c r="A24" s="3"/>
      <c r="B24" s="3"/>
      <c r="C24" s="3"/>
      <c r="D24" s="3"/>
    </row>
    <row r="25" spans="1:4" x14ac:dyDescent="0.3">
      <c r="A25" s="3"/>
      <c r="B25" s="3"/>
      <c r="C25" s="3"/>
      <c r="D25" s="3"/>
    </row>
    <row r="26" spans="1:4" x14ac:dyDescent="0.3">
      <c r="A26" s="3"/>
      <c r="B26" s="3"/>
      <c r="C26" s="3"/>
      <c r="D26" s="3"/>
    </row>
    <row r="27" spans="1:4" x14ac:dyDescent="0.3">
      <c r="A27" s="3"/>
      <c r="B27" s="3"/>
      <c r="C27" s="3"/>
      <c r="D27" s="3"/>
    </row>
    <row r="28" spans="1:4" x14ac:dyDescent="0.3">
      <c r="A28" s="3"/>
      <c r="B28" s="3"/>
      <c r="C28" s="3"/>
      <c r="D28" s="3"/>
    </row>
    <row r="29" spans="1:4" x14ac:dyDescent="0.3">
      <c r="A29" s="3"/>
      <c r="B29" s="3"/>
      <c r="C29" s="3"/>
      <c r="D29" s="3"/>
    </row>
    <row r="30" spans="1:4" x14ac:dyDescent="0.3">
      <c r="A30" s="3"/>
      <c r="B30" s="3"/>
      <c r="C30" s="3"/>
      <c r="D30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12</vt:i4>
      </vt:variant>
    </vt:vector>
  </HeadingPairs>
  <TitlesOfParts>
    <vt:vector size="14" baseType="lpstr">
      <vt:lpstr>Cover</vt:lpstr>
      <vt:lpstr>Pressverband</vt:lpstr>
      <vt:lpstr>D_a</vt:lpstr>
      <vt:lpstr>D_f</vt:lpstr>
      <vt:lpstr>D_i</vt:lpstr>
      <vt:lpstr>Haft</vt:lpstr>
      <vt:lpstr>Lng</vt:lpstr>
      <vt:lpstr>Mittelwert</vt:lpstr>
      <vt:lpstr>p_0</vt:lpstr>
      <vt:lpstr>q_a</vt:lpstr>
      <vt:lpstr>q_D</vt:lpstr>
      <vt:lpstr>q_Zul</vt:lpstr>
      <vt:lpstr>Zul_a</vt:lpstr>
      <vt:lpstr>Zul_i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2013-02-28T21:14:11Z</dcterms:created>
  <dcterms:modified xsi:type="dcterms:W3CDTF">2026-05-16T22:32:42Z</dcterms:modified>
</cp:coreProperties>
</file>