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FF9414FB-017A-4423-98EC-E86D250970B4}" xr6:coauthVersionLast="47" xr6:coauthVersionMax="47" xr10:uidLastSave="{00000000-0000-0000-0000-000000000000}"/>
  <bookViews>
    <workbookView xWindow="-19350" yWindow="-7020" windowWidth="16005" windowHeight="12570" xr2:uid="{00000000-000D-0000-FFFF-FFFF00000000}"/>
  </bookViews>
  <sheets>
    <sheet name="Cover" sheetId="6" r:id="rId1"/>
    <sheet name="Quelldaten" sheetId="7" r:id="rId2"/>
    <sheet name="Team" sheetId="2" r:id="rId3"/>
    <sheet name="Produktion" sheetId="3" r:id="rId4"/>
    <sheet name="Sonstiges" sheetId="4" r:id="rId5"/>
    <sheet name="Kostenplan" sheetId="1" r:id="rId6"/>
  </sheets>
  <externalReferences>
    <externalReference r:id="rId7"/>
  </externalReferences>
  <definedNames>
    <definedName name="gelegentlich">[1]Marktanalyse!$C$2:$C$8</definedName>
    <definedName name="intensiv">[1]Marktanalyse!$B$2:$B$8</definedName>
    <definedName name="Produktion">Produktion!$A$2:$C$21</definedName>
    <definedName name="selten">[1]Marktanalyse!$D$2:$D$8</definedName>
    <definedName name="Sonstiges">Sonstiges!$A$2:$C$11</definedName>
    <definedName name="Team">Team!$A$2:$D$21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C8" i="1"/>
  <c r="X9" i="1" l="1"/>
  <c r="C6" i="1" l="1"/>
  <c r="U39" i="1" l="1"/>
  <c r="V39" i="1"/>
  <c r="U31" i="1"/>
  <c r="V31" i="1"/>
  <c r="U23" i="1"/>
  <c r="V23" i="1"/>
  <c r="U16" i="1"/>
  <c r="V16" i="1"/>
  <c r="U40" i="1"/>
  <c r="V40" i="1"/>
  <c r="R40" i="1"/>
  <c r="S40" i="1"/>
  <c r="T40" i="1"/>
  <c r="Q40" i="1"/>
  <c r="R39" i="1"/>
  <c r="S39" i="1"/>
  <c r="T39" i="1"/>
  <c r="Q39" i="1"/>
  <c r="R31" i="1"/>
  <c r="S31" i="1"/>
  <c r="T31" i="1"/>
  <c r="Q31" i="1"/>
  <c r="R23" i="1"/>
  <c r="S23" i="1"/>
  <c r="T23" i="1"/>
  <c r="Q23" i="1"/>
  <c r="R16" i="1"/>
  <c r="S16" i="1"/>
  <c r="T16" i="1"/>
  <c r="Q16" i="1"/>
  <c r="U8" i="1"/>
  <c r="V8" i="1"/>
  <c r="R8" i="1"/>
  <c r="S8" i="1"/>
  <c r="T8" i="1"/>
  <c r="Q8" i="1"/>
  <c r="K8" i="1"/>
  <c r="L8" i="1"/>
  <c r="M8" i="1"/>
  <c r="N8" i="1"/>
  <c r="O8" i="1"/>
  <c r="J8" i="1"/>
  <c r="R6" i="1"/>
  <c r="S6" i="1"/>
  <c r="T6" i="1"/>
  <c r="U6" i="1"/>
  <c r="V6" i="1"/>
  <c r="Q6" i="1"/>
  <c r="K6" i="1"/>
  <c r="L6" i="1"/>
  <c r="M6" i="1"/>
  <c r="N6" i="1"/>
  <c r="O6" i="1"/>
  <c r="D6" i="1"/>
  <c r="E6" i="1"/>
  <c r="F6" i="1"/>
  <c r="G6" i="1"/>
  <c r="H6" i="1"/>
  <c r="J6" i="1"/>
  <c r="K40" i="1"/>
  <c r="L40" i="1"/>
  <c r="M40" i="1"/>
  <c r="N40" i="1"/>
  <c r="O40" i="1"/>
  <c r="J40" i="1"/>
  <c r="D40" i="1"/>
  <c r="E40" i="1"/>
  <c r="F40" i="1"/>
  <c r="G40" i="1"/>
  <c r="H40" i="1"/>
  <c r="C40" i="1"/>
  <c r="K39" i="1"/>
  <c r="L39" i="1"/>
  <c r="M39" i="1"/>
  <c r="N39" i="1"/>
  <c r="O39" i="1"/>
  <c r="J39" i="1"/>
  <c r="O31" i="1"/>
  <c r="K31" i="1"/>
  <c r="L31" i="1"/>
  <c r="M31" i="1"/>
  <c r="N31" i="1"/>
  <c r="J31" i="1"/>
  <c r="K23" i="1"/>
  <c r="L23" i="1"/>
  <c r="M23" i="1"/>
  <c r="N23" i="1"/>
  <c r="O23" i="1"/>
  <c r="J23" i="1"/>
  <c r="K16" i="1"/>
  <c r="L16" i="1"/>
  <c r="M16" i="1"/>
  <c r="N16" i="1"/>
  <c r="O16" i="1"/>
  <c r="J16" i="1"/>
  <c r="D39" i="1"/>
  <c r="E39" i="1"/>
  <c r="F39" i="1"/>
  <c r="G39" i="1"/>
  <c r="H39" i="1"/>
  <c r="C39" i="1"/>
  <c r="D31" i="1"/>
  <c r="E31" i="1"/>
  <c r="F31" i="1"/>
  <c r="G31" i="1"/>
  <c r="H31" i="1"/>
  <c r="C31" i="1"/>
  <c r="D23" i="1"/>
  <c r="F23" i="1"/>
  <c r="H23" i="1"/>
  <c r="E23" i="1"/>
  <c r="G23" i="1"/>
  <c r="C23" i="1"/>
  <c r="D16" i="1"/>
  <c r="E16" i="1"/>
  <c r="F16" i="1"/>
  <c r="G16" i="1"/>
  <c r="H16" i="1"/>
  <c r="C16" i="1"/>
  <c r="W17" i="1" l="1"/>
  <c r="I10" i="1"/>
  <c r="W10" i="1"/>
  <c r="W15" i="1"/>
  <c r="W13" i="1"/>
  <c r="W11" i="1"/>
  <c r="W38" i="1"/>
  <c r="W36" i="1"/>
  <c r="W34" i="1"/>
  <c r="W32" i="1"/>
  <c r="W30" i="1"/>
  <c r="W28" i="1"/>
  <c r="W26" i="1"/>
  <c r="W24" i="1"/>
  <c r="W22" i="1"/>
  <c r="W20" i="1"/>
  <c r="W18" i="1"/>
  <c r="W16" i="1"/>
  <c r="W14" i="1"/>
  <c r="W12" i="1"/>
  <c r="W39" i="1"/>
  <c r="W37" i="1"/>
  <c r="W35" i="1"/>
  <c r="W33" i="1"/>
  <c r="W31" i="1"/>
  <c r="W29" i="1"/>
  <c r="W27" i="1"/>
  <c r="W25" i="1"/>
  <c r="W23" i="1"/>
  <c r="W21" i="1"/>
  <c r="W19" i="1"/>
  <c r="P35" i="1"/>
  <c r="P36" i="1"/>
  <c r="P14" i="1"/>
  <c r="P18" i="1"/>
  <c r="P19" i="1"/>
  <c r="P28" i="1"/>
  <c r="P38" i="1"/>
  <c r="P34" i="1"/>
  <c r="P13" i="1"/>
  <c r="P22" i="1"/>
  <c r="P25" i="1"/>
  <c r="P27" i="1"/>
  <c r="P37" i="1"/>
  <c r="P31" i="1"/>
  <c r="P10" i="1"/>
  <c r="P12" i="1"/>
  <c r="P21" i="1"/>
  <c r="P30" i="1"/>
  <c r="P26" i="1"/>
  <c r="P15" i="1"/>
  <c r="P11" i="1"/>
  <c r="P20" i="1"/>
  <c r="P29" i="1"/>
  <c r="P33" i="1"/>
  <c r="P16" i="1"/>
  <c r="P39" i="1"/>
  <c r="P23" i="1"/>
  <c r="I30" i="1"/>
  <c r="X10" i="1" l="1"/>
  <c r="X30" i="1"/>
  <c r="W40" i="1"/>
  <c r="P40" i="1"/>
  <c r="I13" i="1"/>
  <c r="X13" i="1" s="1"/>
  <c r="I11" i="1"/>
  <c r="X11" i="1" s="1"/>
  <c r="I33" i="1" l="1"/>
  <c r="X33" i="1" s="1"/>
  <c r="I25" i="1"/>
  <c r="X25" i="1" s="1"/>
  <c r="I17" i="1"/>
  <c r="X17" i="1" s="1"/>
  <c r="I36" i="1"/>
  <c r="X36" i="1" s="1"/>
  <c r="I28" i="1"/>
  <c r="X28" i="1" s="1"/>
  <c r="I20" i="1"/>
  <c r="X20" i="1" s="1"/>
  <c r="I12" i="1"/>
  <c r="X12" i="1" s="1"/>
  <c r="I38" i="1"/>
  <c r="X38" i="1" s="1"/>
  <c r="I34" i="1"/>
  <c r="X34" i="1" s="1"/>
  <c r="I26" i="1"/>
  <c r="X26" i="1" s="1"/>
  <c r="I22" i="1"/>
  <c r="X22" i="1" s="1"/>
  <c r="I18" i="1"/>
  <c r="X18" i="1" s="1"/>
  <c r="I14" i="1"/>
  <c r="X14" i="1" s="1"/>
  <c r="I37" i="1"/>
  <c r="X37" i="1" s="1"/>
  <c r="I29" i="1"/>
  <c r="X29" i="1" s="1"/>
  <c r="I21" i="1"/>
  <c r="X21" i="1" s="1"/>
  <c r="I32" i="1"/>
  <c r="X32" i="1" s="1"/>
  <c r="I24" i="1"/>
  <c r="X24" i="1" s="1"/>
  <c r="I16" i="1"/>
  <c r="X16" i="1" s="1"/>
  <c r="I39" i="1"/>
  <c r="X39" i="1" s="1"/>
  <c r="I35" i="1"/>
  <c r="X35" i="1" s="1"/>
  <c r="I31" i="1"/>
  <c r="X31" i="1" s="1"/>
  <c r="I27" i="1"/>
  <c r="X27" i="1" s="1"/>
  <c r="I23" i="1"/>
  <c r="X23" i="1" s="1"/>
  <c r="I19" i="1"/>
  <c r="X19" i="1" s="1"/>
  <c r="I15" i="1"/>
  <c r="X15" i="1" s="1"/>
  <c r="I40" i="1"/>
  <c r="X40" i="1" s="1"/>
</calcChain>
</file>

<file path=xl/sharedStrings.xml><?xml version="1.0" encoding="utf-8"?>
<sst xmlns="http://schemas.openxmlformats.org/spreadsheetml/2006/main" count="178" uniqueCount="158">
  <si>
    <t>Projekt</t>
  </si>
  <si>
    <t>Leiter</t>
  </si>
  <si>
    <t>Name</t>
  </si>
  <si>
    <t>Vorname</t>
  </si>
  <si>
    <t>Nr</t>
  </si>
  <si>
    <t>Weidenfeller</t>
  </si>
  <si>
    <t>Hornschuh</t>
  </si>
  <si>
    <t>Subotic</t>
  </si>
  <si>
    <t>Hummels</t>
  </si>
  <si>
    <t>Kirch</t>
  </si>
  <si>
    <t>Schmelzer</t>
  </si>
  <si>
    <t>Koray</t>
  </si>
  <si>
    <t>Kehl</t>
  </si>
  <si>
    <t>Bender</t>
  </si>
  <si>
    <t>Leitner</t>
  </si>
  <si>
    <t>Sahin</t>
  </si>
  <si>
    <t>Reus</t>
  </si>
  <si>
    <t>Schieber</t>
  </si>
  <si>
    <t>Beck</t>
  </si>
  <si>
    <t>Setzmann</t>
  </si>
  <si>
    <t>Kunt</t>
  </si>
  <si>
    <t>Kühn</t>
  </si>
  <si>
    <t>Knop</t>
  </si>
  <si>
    <t>Schuster</t>
  </si>
  <si>
    <t>Engels</t>
  </si>
  <si>
    <t>Andrea</t>
  </si>
  <si>
    <t>Thomas</t>
  </si>
  <si>
    <t>Marian</t>
  </si>
  <si>
    <t>Marc</t>
  </si>
  <si>
    <t>Leo</t>
  </si>
  <si>
    <t>Otto</t>
  </si>
  <si>
    <t>Franz</t>
  </si>
  <si>
    <t>Rene</t>
  </si>
  <si>
    <t>Hans</t>
  </si>
  <si>
    <t>Peter</t>
  </si>
  <si>
    <t>Wolfgang</t>
  </si>
  <si>
    <t>Anna</t>
  </si>
  <si>
    <t xml:space="preserve">Maria </t>
  </si>
  <si>
    <t>Zoe</t>
  </si>
  <si>
    <t>Sonja</t>
  </si>
  <si>
    <t>Marco</t>
  </si>
  <si>
    <t>Gitte</t>
  </si>
  <si>
    <t>Julian</t>
  </si>
  <si>
    <t>Betina</t>
  </si>
  <si>
    <t>Robert</t>
  </si>
  <si>
    <t>Satz</t>
  </si>
  <si>
    <t>Code</t>
  </si>
  <si>
    <t>Projektmanagement</t>
  </si>
  <si>
    <t>1.1</t>
  </si>
  <si>
    <t>1.2</t>
  </si>
  <si>
    <t>1.3</t>
  </si>
  <si>
    <t xml:space="preserve">1.4 </t>
  </si>
  <si>
    <t>1.5</t>
  </si>
  <si>
    <t>Dokumentation</t>
  </si>
  <si>
    <t>Marketing</t>
  </si>
  <si>
    <t>Koordination</t>
  </si>
  <si>
    <t>Controlling</t>
  </si>
  <si>
    <t>Planung</t>
  </si>
  <si>
    <t>1.6</t>
  </si>
  <si>
    <t>Abschluss</t>
  </si>
  <si>
    <t>1</t>
  </si>
  <si>
    <t>2</t>
  </si>
  <si>
    <t>Ist-Analyse</t>
  </si>
  <si>
    <t>2.1</t>
  </si>
  <si>
    <t>2.2</t>
  </si>
  <si>
    <t>2.3</t>
  </si>
  <si>
    <t>2.4</t>
  </si>
  <si>
    <t>2.5</t>
  </si>
  <si>
    <t>3</t>
  </si>
  <si>
    <t>Teilaufgabe</t>
  </si>
  <si>
    <t>(Arbeitspaket)</t>
  </si>
  <si>
    <t>3.1</t>
  </si>
  <si>
    <t>3.2</t>
  </si>
  <si>
    <t>3.3</t>
  </si>
  <si>
    <t>3.4</t>
  </si>
  <si>
    <t>3.5</t>
  </si>
  <si>
    <t>3.6</t>
  </si>
  <si>
    <t>4</t>
  </si>
  <si>
    <t>4.1</t>
  </si>
  <si>
    <t>4.2</t>
  </si>
  <si>
    <t>4.3</t>
  </si>
  <si>
    <t>4.4</t>
  </si>
  <si>
    <t>4.5</t>
  </si>
  <si>
    <t>4.6</t>
  </si>
  <si>
    <t>PERSONALKOSTEN</t>
  </si>
  <si>
    <t>Personalkosten
Gesamt</t>
  </si>
  <si>
    <t>SONSTIGE KOSTEN</t>
  </si>
  <si>
    <t>Gesamtkosten</t>
  </si>
  <si>
    <t>Sonstige Kosten
Gesamt</t>
  </si>
  <si>
    <t>Bezeichnung</t>
  </si>
  <si>
    <t>PRODUKTIONSKOSTEN</t>
  </si>
  <si>
    <t>Produktionskosten
Gesamt</t>
  </si>
  <si>
    <t>Mustermann</t>
  </si>
  <si>
    <t>XYZ</t>
  </si>
  <si>
    <t>Teilaufgaben
Arbeitspakete
Resourcen</t>
  </si>
  <si>
    <t>Gesamtsumme</t>
  </si>
  <si>
    <t>Teilsumme</t>
  </si>
  <si>
    <t>Maschinen Bereich A1</t>
  </si>
  <si>
    <t>Maschinen Bereich A2</t>
  </si>
  <si>
    <t>Maschinen Bereich A3</t>
  </si>
  <si>
    <t>Maschinen Bereich A4</t>
  </si>
  <si>
    <t>Maschinen Bereich A5</t>
  </si>
  <si>
    <t>Maschinen Bereich A6</t>
  </si>
  <si>
    <t>Maschinen Bereich B1</t>
  </si>
  <si>
    <t>Maschinen Bereich B2</t>
  </si>
  <si>
    <t>Maschinen Bereich B3</t>
  </si>
  <si>
    <t>Maschinen Bereich B4</t>
  </si>
  <si>
    <t>Maschinen Bereich C1</t>
  </si>
  <si>
    <t>Maschinen Bereich C2</t>
  </si>
  <si>
    <t>Maschinen Bereich C3</t>
  </si>
  <si>
    <t>Maschinen Bereich C4</t>
  </si>
  <si>
    <t>Maschinen Bereich C5</t>
  </si>
  <si>
    <t>Maschinen Bereich C6</t>
  </si>
  <si>
    <t>Maschinen Bereich D1</t>
  </si>
  <si>
    <t>Maschinen Bereich D2</t>
  </si>
  <si>
    <t>Maschinen Bereich D3</t>
  </si>
  <si>
    <t>Maschinen Bereich D4</t>
  </si>
  <si>
    <t>Sonstiges 1</t>
  </si>
  <si>
    <t>Sonstiges 2</t>
  </si>
  <si>
    <t>Sonstiges 3</t>
  </si>
  <si>
    <t>Sonstiges 4</t>
  </si>
  <si>
    <t>Sonstiges 5</t>
  </si>
  <si>
    <t>Sonstiges 6</t>
  </si>
  <si>
    <t>Sonstiges 7</t>
  </si>
  <si>
    <t>Sonstiges 8</t>
  </si>
  <si>
    <t>Sonstiges 9</t>
  </si>
  <si>
    <t>Sonstiges 10</t>
  </si>
  <si>
    <t>Kapitel</t>
  </si>
  <si>
    <t>Thema</t>
  </si>
  <si>
    <t>Inhalt</t>
  </si>
  <si>
    <t>Autor</t>
  </si>
  <si>
    <t>Harald Nahrstedt</t>
  </si>
  <si>
    <t>Version</t>
  </si>
  <si>
    <t xml:space="preserve"> </t>
  </si>
  <si>
    <t>Kosten-Planung</t>
  </si>
  <si>
    <t>Excel in Perfektion</t>
  </si>
  <si>
    <t>Springer Vieweg Verlag</t>
  </si>
  <si>
    <t>Letzte Bearbeitung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</si>
  <si>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</si>
  <si>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</si>
  <si>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</si>
  <si>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</si>
  <si>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</si>
  <si>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</si>
  <si>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</si>
  <si>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</si>
  <si>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</si>
  <si>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</si>
  <si>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</si>
  <si>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</si>
  <si>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</si>
  <si>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</si>
  <si>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</si>
  <si>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</si>
  <si>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</si>
  <si>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</si>
  <si>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5.0</t>
  </si>
  <si>
    <t>Prozesse organisieren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</si>
</sst>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&quot; €/h&quot;"/>
    <numFmt numFmtId="165" formatCode="#,##0.00&quot; €&quot;;;"/>
    <numFmt numFmtId="166" formatCode="_-* #,##0.00\ [$€-1]_-;\-* #,##0.00\ [$€-1]_-;_-* &quot;-&quot;??\ [$€-1]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79B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6" fillId="0" borderId="0"/>
    <xf numFmtId="0" fontId="9" fillId="0" borderId="0"/>
    <xf numFmtId="0" fontId="6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" fillId="0" borderId="0"/>
    <xf numFmtId="0" fontId="6" fillId="0" borderId="0"/>
  </cellStyleXfs>
  <cellXfs count="54">
    <xf numFmtId="0" fontId="0" fillId="0" borderId="0" xfId="0"/>
    <xf numFmtId="164" fontId="0" fillId="0" borderId="0" xfId="0" applyNumberFormat="1"/>
    <xf numFmtId="16" fontId="0" fillId="0" borderId="0" xfId="0" quotePrefix="1" applyNumberFormat="1"/>
    <xf numFmtId="0" fontId="0" fillId="0" borderId="0" xfId="0" quotePrefix="1"/>
    <xf numFmtId="16" fontId="0" fillId="0" borderId="0" xfId="0" quotePrefix="1" applyNumberFormat="1" applyFill="1"/>
    <xf numFmtId="0" fontId="0" fillId="0" borderId="0" xfId="0" applyFill="1"/>
    <xf numFmtId="16" fontId="0" fillId="4" borderId="0" xfId="0" quotePrefix="1" applyNumberFormat="1" applyFill="1"/>
    <xf numFmtId="0" fontId="0" fillId="4" borderId="0" xfId="0" applyFill="1"/>
    <xf numFmtId="0" fontId="0" fillId="4" borderId="0" xfId="0" quotePrefix="1" applyFill="1"/>
    <xf numFmtId="16" fontId="0" fillId="4" borderId="0" xfId="0" applyNumberFormat="1" applyFill="1"/>
    <xf numFmtId="0" fontId="0" fillId="0" borderId="0" xfId="0" applyNumberFormat="1"/>
    <xf numFmtId="0" fontId="0" fillId="0" borderId="0" xfId="0" applyAlignment="1">
      <alignment wrapText="1"/>
    </xf>
    <xf numFmtId="0" fontId="0" fillId="7" borderId="0" xfId="0" applyNumberForma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9" borderId="0" xfId="0" applyNumberFormat="1" applyFill="1"/>
    <xf numFmtId="165" fontId="0" fillId="9" borderId="0" xfId="0" applyNumberFormat="1" applyFill="1"/>
    <xf numFmtId="0" fontId="0" fillId="9" borderId="0" xfId="0" applyFill="1" applyAlignment="1">
      <alignment horizontal="center" textRotation="90" wrapText="1"/>
    </xf>
    <xf numFmtId="0" fontId="5" fillId="8" borderId="0" xfId="0" applyNumberFormat="1" applyFont="1" applyFill="1" applyAlignment="1">
      <alignment horizontal="center" textRotation="90" wrapText="1"/>
    </xf>
    <xf numFmtId="165" fontId="0" fillId="8" borderId="0" xfId="0" applyNumberFormat="1" applyFill="1"/>
    <xf numFmtId="165" fontId="0" fillId="10" borderId="0" xfId="0" applyNumberFormat="1" applyFill="1"/>
    <xf numFmtId="0" fontId="0" fillId="7" borderId="0" xfId="0" applyFill="1" applyAlignment="1">
      <alignment horizontal="center"/>
    </xf>
    <xf numFmtId="0" fontId="3" fillId="11" borderId="0" xfId="0" applyFont="1" applyFill="1" applyAlignment="1">
      <alignment textRotation="90" wrapText="1"/>
    </xf>
    <xf numFmtId="0" fontId="0" fillId="11" borderId="0" xfId="0" applyFill="1"/>
    <xf numFmtId="165" fontId="0" fillId="11" borderId="0" xfId="0" applyNumberFormat="1" applyFill="1"/>
    <xf numFmtId="0" fontId="8" fillId="0" borderId="0" xfId="3" applyFont="1" applyAlignment="1">
      <alignment horizontal="left" indent="1"/>
    </xf>
    <xf numFmtId="0" fontId="3" fillId="0" borderId="0" xfId="0" applyFont="1" applyFill="1"/>
    <xf numFmtId="0" fontId="7" fillId="3" borderId="0" xfId="3" applyFont="1" applyFill="1" applyAlignment="1">
      <alignment horizontal="center"/>
    </xf>
    <xf numFmtId="0" fontId="8" fillId="0" borderId="0" xfId="3" applyFont="1"/>
    <xf numFmtId="0" fontId="6" fillId="0" borderId="0" xfId="3"/>
    <xf numFmtId="0" fontId="8" fillId="2" borderId="0" xfId="3" applyFont="1" applyFill="1"/>
    <xf numFmtId="0" fontId="8" fillId="2" borderId="0" xfId="3" applyFont="1" applyFill="1" applyAlignment="1">
      <alignment horizontal="right" indent="1"/>
    </xf>
    <xf numFmtId="0" fontId="8" fillId="0" borderId="0" xfId="3" quotePrefix="1" applyFont="1" applyAlignment="1">
      <alignment horizontal="left" indent="1"/>
    </xf>
    <xf numFmtId="0" fontId="10" fillId="0" borderId="0" xfId="3" applyFont="1" applyAlignment="1">
      <alignment horizontal="left" indent="1"/>
    </xf>
    <xf numFmtId="14" fontId="8" fillId="0" borderId="0" xfId="3" applyNumberFormat="1" applyFont="1" applyAlignment="1">
      <alignment horizontal="left" indent="1"/>
    </xf>
    <xf numFmtId="0" fontId="8" fillId="2" borderId="0" xfId="3" applyFont="1" applyFill="1" applyAlignment="1">
      <alignment horizontal="right"/>
    </xf>
    <xf numFmtId="14" fontId="8" fillId="0" borderId="0" xfId="3" applyNumberFormat="1" applyFont="1" applyAlignment="1">
      <alignment horizontal="left"/>
    </xf>
    <xf numFmtId="0" fontId="8" fillId="13" borderId="0" xfId="3" applyFont="1" applyFill="1" applyAlignment="1">
      <alignment horizontal="center" wrapText="1"/>
    </xf>
    <xf numFmtId="0" fontId="8" fillId="13" borderId="0" xfId="3" applyFont="1" applyFill="1" applyAlignment="1">
      <alignment horizontal="center"/>
    </xf>
    <xf numFmtId="0" fontId="1" fillId="0" borderId="0" xfId="3" applyFont="1" applyAlignment="1">
      <alignment horizontal="left" indent="1"/>
    </xf>
    <xf numFmtId="0" fontId="2" fillId="6" borderId="0" xfId="0" applyFont="1" applyFill="1" applyAlignment="1">
      <alignment textRotation="90"/>
    </xf>
    <xf numFmtId="0" fontId="0" fillId="2" borderId="0" xfId="0" applyFill="1" applyAlignment="1"/>
    <xf numFmtId="0" fontId="0" fillId="0" borderId="0" xfId="0" applyAlignment="1"/>
    <xf numFmtId="0" fontId="0" fillId="2" borderId="0" xfId="0" applyFill="1" applyAlignment="1">
      <alignment textRotation="45" wrapText="1"/>
    </xf>
    <xf numFmtId="0" fontId="0" fillId="0" borderId="0" xfId="0" applyAlignment="1">
      <alignment textRotation="45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textRotation="90" wrapText="1"/>
    </xf>
    <xf numFmtId="0" fontId="4" fillId="5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textRotation="90" wrapText="1"/>
    </xf>
    <xf numFmtId="0" fontId="3" fillId="11" borderId="0" xfId="0" applyFont="1" applyFill="1" applyAlignment="1">
      <alignment horizontal="center"/>
    </xf>
    <xf numFmtId="0" fontId="3" fillId="12" borderId="0" xfId="0" applyFont="1" applyFill="1" applyAlignment="1">
      <alignment textRotation="90" wrapText="1"/>
    </xf>
    <xf numFmtId="0" fontId="3" fillId="12" borderId="0" xfId="0" applyFont="1" applyFill="1" applyAlignment="1">
      <alignment textRotation="90"/>
    </xf>
  </cellXfs>
  <cellStyles count="8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0"/>
  <tableStyles count="0" defaultTableStyle="TableStyleMedium2" defaultPivotStyle="PivotStyleLight16"/>
  <colors>
    <mruColors>
      <color rgb="FFCCFFCC"/>
      <color rgb="FFFFFF99"/>
      <color rgb="FFFFABAB"/>
      <color rgb="FFFFE79B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EigeneDaten/01_Technik/01_B&#252;cher/12_Excel%20+%20VBA%20f&#252;r%20Controller/03_Anwendungen/XCT_02-01_Marktanaly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rktanalyse"/>
    </sheetNames>
    <sheetDataSet>
      <sheetData sheetId="0" refreshError="1"/>
      <sheetData sheetId="1">
        <row r="2">
          <cell r="B2">
            <v>0.32</v>
          </cell>
          <cell r="C2">
            <v>0.23</v>
          </cell>
          <cell r="D2">
            <v>0.16</v>
          </cell>
        </row>
        <row r="3">
          <cell r="B3">
            <v>0.37</v>
          </cell>
          <cell r="C3">
            <v>0.11</v>
          </cell>
          <cell r="D3">
            <v>0.1</v>
          </cell>
        </row>
        <row r="4">
          <cell r="B4">
            <v>0.12</v>
          </cell>
          <cell r="C4">
            <v>0.08</v>
          </cell>
          <cell r="D4">
            <v>0.1</v>
          </cell>
        </row>
        <row r="5">
          <cell r="B5">
            <v>0.22</v>
          </cell>
          <cell r="C5">
            <v>0.16</v>
          </cell>
          <cell r="D5">
            <v>0.2</v>
          </cell>
        </row>
        <row r="6">
          <cell r="B6">
            <v>0.26</v>
          </cell>
          <cell r="C6">
            <v>0.13</v>
          </cell>
          <cell r="D6">
            <v>0.43</v>
          </cell>
        </row>
        <row r="7">
          <cell r="B7">
            <v>0.22</v>
          </cell>
          <cell r="C7">
            <v>0.15</v>
          </cell>
          <cell r="D7">
            <v>0.16</v>
          </cell>
        </row>
        <row r="8">
          <cell r="B8">
            <v>0.15</v>
          </cell>
          <cell r="C8">
            <v>0.12</v>
          </cell>
          <cell r="D8">
            <v>0.45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9A46E-88CE-4C0B-AECE-44C529C651C7}">
  <sheetPr codeName="Tabelle1"/>
  <dimension ref="B2:C24"/>
  <sheetViews>
    <sheetView showGridLines="0" showRowColHeaders="0" tabSelected="1" workbookViewId="0">
      <selection activeCell="C20" sqref="C20"/>
    </sheetView>
  </sheetViews>
  <sheetFormatPr baseColWidth="10" defaultColWidth="11.44140625" defaultRowHeight="14.4" x14ac:dyDescent="0.3"/>
  <cols>
    <col min="1" max="1" width="3.88671875" style="30" customWidth="1"/>
    <col min="2" max="2" width="23.109375" style="30" customWidth="1"/>
    <col min="3" max="3" width="53.44140625" style="30" customWidth="1"/>
    <col min="4" max="16384" width="11.44140625" style="30"/>
  </cols>
  <sheetData>
    <row r="2" spans="2:3" x14ac:dyDescent="0.3">
      <c r="B2" s="28"/>
      <c r="C2" s="29"/>
    </row>
    <row r="3" spans="2:3" x14ac:dyDescent="0.3">
      <c r="B3" s="28" t="s">
        <v>135</v>
      </c>
      <c r="C3" s="29"/>
    </row>
    <row r="4" spans="2:3" x14ac:dyDescent="0.3">
      <c r="B4" s="28"/>
      <c r="C4" s="29"/>
    </row>
    <row r="5" spans="2:3" x14ac:dyDescent="0.3">
      <c r="B5" s="31"/>
      <c r="C5" s="29"/>
    </row>
    <row r="6" spans="2:3" x14ac:dyDescent="0.3">
      <c r="B6" s="31"/>
      <c r="C6" s="29"/>
    </row>
    <row r="7" spans="2:3" x14ac:dyDescent="0.3">
      <c r="B7" s="32" t="s">
        <v>127</v>
      </c>
      <c r="C7" s="33">
        <v>11</v>
      </c>
    </row>
    <row r="8" spans="2:3" x14ac:dyDescent="0.3">
      <c r="B8" s="32" t="s">
        <v>128</v>
      </c>
      <c r="C8" s="34" t="s">
        <v>157</v>
      </c>
    </row>
    <row r="9" spans="2:3" x14ac:dyDescent="0.3">
      <c r="B9" s="32"/>
      <c r="C9" s="26"/>
    </row>
    <row r="10" spans="2:3" x14ac:dyDescent="0.3">
      <c r="B10" s="32" t="s">
        <v>129</v>
      </c>
      <c r="C10" s="26" t="s">
        <v>134</v>
      </c>
    </row>
    <row r="11" spans="2:3" x14ac:dyDescent="0.3">
      <c r="B11" s="32"/>
      <c r="C11" s="26"/>
    </row>
    <row r="12" spans="2:3" x14ac:dyDescent="0.3">
      <c r="B12" s="32"/>
      <c r="C12" s="26" t="s">
        <v>133</v>
      </c>
    </row>
    <row r="13" spans="2:3" x14ac:dyDescent="0.3">
      <c r="B13" s="32"/>
      <c r="C13" s="26"/>
    </row>
    <row r="14" spans="2:3" x14ac:dyDescent="0.3">
      <c r="B14" s="32"/>
      <c r="C14" s="26"/>
    </row>
    <row r="15" spans="2:3" x14ac:dyDescent="0.3">
      <c r="B15" s="32"/>
      <c r="C15" s="26"/>
    </row>
    <row r="16" spans="2:3" x14ac:dyDescent="0.3">
      <c r="B16" s="32"/>
      <c r="C16" s="26"/>
    </row>
    <row r="17" spans="2:3" x14ac:dyDescent="0.3">
      <c r="B17" s="32"/>
      <c r="C17" s="26"/>
    </row>
    <row r="18" spans="2:3" x14ac:dyDescent="0.3">
      <c r="B18" s="32" t="s">
        <v>132</v>
      </c>
      <c r="C18" s="40" t="s">
        <v>156</v>
      </c>
    </row>
    <row r="19" spans="2:3" x14ac:dyDescent="0.3">
      <c r="B19" s="32" t="s">
        <v>130</v>
      </c>
      <c r="C19" s="26" t="s">
        <v>131</v>
      </c>
    </row>
    <row r="20" spans="2:3" x14ac:dyDescent="0.3">
      <c r="B20" s="32" t="s">
        <v>137</v>
      </c>
      <c r="C20" s="35">
        <v>46182</v>
      </c>
    </row>
    <row r="21" spans="2:3" x14ac:dyDescent="0.3">
      <c r="B21" s="36"/>
      <c r="C21" s="37"/>
    </row>
    <row r="22" spans="2:3" x14ac:dyDescent="0.3">
      <c r="B22" s="38"/>
      <c r="C22" s="29"/>
    </row>
    <row r="23" spans="2:3" x14ac:dyDescent="0.3">
      <c r="B23" s="38" t="s">
        <v>136</v>
      </c>
      <c r="C23" s="29"/>
    </row>
    <row r="24" spans="2:3" x14ac:dyDescent="0.3">
      <c r="B24" s="39"/>
      <c r="C24" s="2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64C3C-2393-420D-81AA-C9D15D08964E}">
  <dimension ref="A2:X7"/>
  <sheetViews>
    <sheetView zoomScaleNormal="100" workbookViewId="0">
      <selection activeCell="Y6" sqref="Y6"/>
    </sheetView>
  </sheetViews>
  <sheetFormatPr baseColWidth="10" defaultRowHeight="14.4" x14ac:dyDescent="0.3"/>
  <cols>
    <col min="2" max="2" width="18.109375" customWidth="1"/>
  </cols>
  <sheetData>
    <row r="2" spans="1:24" x14ac:dyDescent="0.3">
      <c r="A2" t="s">
        <v>0</v>
      </c>
      <c r="B2" s="13"/>
    </row>
    <row r="3" spans="1:24" x14ac:dyDescent="0.3">
      <c r="A3" t="s">
        <v>1</v>
      </c>
      <c r="B3" s="13"/>
    </row>
    <row r="5" spans="1:24" x14ac:dyDescent="0.3">
      <c r="C5" s="46" t="s">
        <v>84</v>
      </c>
      <c r="D5" s="46"/>
      <c r="E5" s="46"/>
      <c r="F5" s="46"/>
      <c r="G5" s="46"/>
      <c r="H5" s="46"/>
      <c r="I5" s="47" t="s">
        <v>85</v>
      </c>
      <c r="J5" s="49" t="s">
        <v>90</v>
      </c>
      <c r="K5" s="49"/>
      <c r="L5" s="49"/>
      <c r="M5" s="49"/>
      <c r="N5" s="49"/>
      <c r="O5" s="49"/>
      <c r="P5" s="50" t="s">
        <v>91</v>
      </c>
      <c r="Q5" s="51" t="s">
        <v>86</v>
      </c>
      <c r="R5" s="51"/>
      <c r="S5" s="51"/>
      <c r="T5" s="51"/>
      <c r="U5" s="51"/>
      <c r="V5" s="51"/>
      <c r="W5" s="52" t="s">
        <v>88</v>
      </c>
      <c r="X5" s="41" t="s">
        <v>87</v>
      </c>
    </row>
    <row r="6" spans="1:24" ht="60" customHeight="1" x14ac:dyDescent="0.3">
      <c r="A6" s="42" t="s">
        <v>46</v>
      </c>
      <c r="B6" s="44" t="s">
        <v>94</v>
      </c>
      <c r="C6" s="18" t="s">
        <v>138</v>
      </c>
      <c r="D6" s="18" t="s">
        <v>139</v>
      </c>
      <c r="E6" s="18" t="s">
        <v>140</v>
      </c>
      <c r="F6" s="18" t="s">
        <v>141</v>
      </c>
      <c r="G6" s="18" t="s">
        <v>142</v>
      </c>
      <c r="H6" s="18" t="s">
        <v>143</v>
      </c>
      <c r="I6" s="47"/>
      <c r="J6" s="19" t="s">
        <v>144</v>
      </c>
      <c r="K6" s="19" t="s">
        <v>145</v>
      </c>
      <c r="L6" s="19" t="s">
        <v>146</v>
      </c>
      <c r="M6" s="19" t="s">
        <v>147</v>
      </c>
      <c r="N6" s="19" t="s">
        <v>148</v>
      </c>
      <c r="O6" s="19" t="s">
        <v>149</v>
      </c>
      <c r="P6" s="50"/>
      <c r="Q6" s="23" t="s">
        <v>150</v>
      </c>
      <c r="R6" s="23" t="s">
        <v>151</v>
      </c>
      <c r="S6" s="23" t="s">
        <v>152</v>
      </c>
      <c r="T6" s="23" t="s">
        <v>153</v>
      </c>
      <c r="U6" s="23" t="s">
        <v>154</v>
      </c>
      <c r="V6" s="23" t="s">
        <v>155</v>
      </c>
      <c r="W6" s="52"/>
      <c r="X6" s="41"/>
    </row>
    <row r="7" spans="1:24" x14ac:dyDescent="0.3">
      <c r="A7" s="43"/>
      <c r="B7" s="45"/>
      <c r="C7" s="22">
        <v>15</v>
      </c>
      <c r="D7" s="22">
        <v>2</v>
      </c>
      <c r="E7" s="22">
        <v>3</v>
      </c>
      <c r="F7" s="22">
        <v>4</v>
      </c>
      <c r="G7" s="22">
        <v>5</v>
      </c>
      <c r="H7" s="22">
        <v>6</v>
      </c>
      <c r="I7" s="48"/>
      <c r="J7" s="13">
        <v>1</v>
      </c>
      <c r="K7" s="13">
        <v>3</v>
      </c>
      <c r="L7" s="13">
        <v>15</v>
      </c>
      <c r="M7" s="13">
        <v>9</v>
      </c>
      <c r="N7" s="13">
        <v>5</v>
      </c>
      <c r="O7" s="13"/>
      <c r="P7" s="43"/>
      <c r="Q7" s="13">
        <v>3</v>
      </c>
      <c r="R7" s="13">
        <v>4</v>
      </c>
      <c r="S7" s="13">
        <v>2</v>
      </c>
      <c r="T7" s="13">
        <v>7</v>
      </c>
      <c r="U7" s="13"/>
      <c r="V7" s="13"/>
      <c r="W7" s="53"/>
      <c r="X7" s="41"/>
    </row>
  </sheetData>
  <mergeCells count="9">
    <mergeCell ref="X5:X7"/>
    <mergeCell ref="A6:A7"/>
    <mergeCell ref="B6:B7"/>
    <mergeCell ref="C5:H5"/>
    <mergeCell ref="I5:I7"/>
    <mergeCell ref="J5:O5"/>
    <mergeCell ref="P5:P7"/>
    <mergeCell ref="Q5:V5"/>
    <mergeCell ref="W5:W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D21"/>
  <sheetViews>
    <sheetView workbookViewId="0">
      <selection activeCell="E28" sqref="E28"/>
    </sheetView>
  </sheetViews>
  <sheetFormatPr baseColWidth="10" defaultRowHeight="14.4" x14ac:dyDescent="0.3"/>
  <cols>
    <col min="1" max="1" width="4.44140625" customWidth="1"/>
    <col min="2" max="2" width="14.88671875" customWidth="1"/>
  </cols>
  <sheetData>
    <row r="1" spans="1:4" x14ac:dyDescent="0.3">
      <c r="A1" s="27" t="s">
        <v>4</v>
      </c>
      <c r="B1" s="27" t="s">
        <v>2</v>
      </c>
      <c r="C1" s="27" t="s">
        <v>3</v>
      </c>
      <c r="D1" s="27" t="s">
        <v>45</v>
      </c>
    </row>
    <row r="2" spans="1:4" x14ac:dyDescent="0.3">
      <c r="A2">
        <v>1</v>
      </c>
      <c r="B2" t="s">
        <v>5</v>
      </c>
      <c r="C2" t="s">
        <v>25</v>
      </c>
      <c r="D2" s="1">
        <v>84</v>
      </c>
    </row>
    <row r="3" spans="1:4" x14ac:dyDescent="0.3">
      <c r="A3">
        <v>2</v>
      </c>
      <c r="B3" t="s">
        <v>6</v>
      </c>
      <c r="C3" t="s">
        <v>26</v>
      </c>
      <c r="D3" s="1">
        <v>56</v>
      </c>
    </row>
    <row r="4" spans="1:4" x14ac:dyDescent="0.3">
      <c r="A4">
        <v>3</v>
      </c>
      <c r="B4" t="s">
        <v>7</v>
      </c>
      <c r="C4" t="s">
        <v>27</v>
      </c>
      <c r="D4" s="1">
        <v>45</v>
      </c>
    </row>
    <row r="5" spans="1:4" x14ac:dyDescent="0.3">
      <c r="A5">
        <v>4</v>
      </c>
      <c r="B5" t="s">
        <v>8</v>
      </c>
      <c r="C5" t="s">
        <v>28</v>
      </c>
      <c r="D5" s="1">
        <v>62</v>
      </c>
    </row>
    <row r="6" spans="1:4" x14ac:dyDescent="0.3">
      <c r="A6">
        <v>5</v>
      </c>
      <c r="B6" t="s">
        <v>9</v>
      </c>
      <c r="C6" t="s">
        <v>29</v>
      </c>
      <c r="D6" s="1">
        <v>49</v>
      </c>
    </row>
    <row r="7" spans="1:4" x14ac:dyDescent="0.3">
      <c r="A7">
        <v>6</v>
      </c>
      <c r="B7" t="s">
        <v>10</v>
      </c>
      <c r="C7" t="s">
        <v>30</v>
      </c>
      <c r="D7" s="1">
        <v>58</v>
      </c>
    </row>
    <row r="8" spans="1:4" x14ac:dyDescent="0.3">
      <c r="A8">
        <v>7</v>
      </c>
      <c r="B8" t="s">
        <v>11</v>
      </c>
      <c r="C8" t="s">
        <v>37</v>
      </c>
      <c r="D8" s="1">
        <v>72</v>
      </c>
    </row>
    <row r="9" spans="1:4" x14ac:dyDescent="0.3">
      <c r="A9">
        <v>8</v>
      </c>
      <c r="B9" t="s">
        <v>12</v>
      </c>
      <c r="C9" t="s">
        <v>31</v>
      </c>
      <c r="D9" s="1">
        <v>46</v>
      </c>
    </row>
    <row r="10" spans="1:4" x14ac:dyDescent="0.3">
      <c r="A10">
        <v>9</v>
      </c>
      <c r="B10" t="s">
        <v>13</v>
      </c>
      <c r="C10" t="s">
        <v>32</v>
      </c>
      <c r="D10" s="1">
        <v>64</v>
      </c>
    </row>
    <row r="11" spans="1:4" x14ac:dyDescent="0.3">
      <c r="A11">
        <v>10</v>
      </c>
      <c r="B11" t="s">
        <v>14</v>
      </c>
      <c r="C11" t="s">
        <v>38</v>
      </c>
      <c r="D11" s="1">
        <v>82</v>
      </c>
    </row>
    <row r="12" spans="1:4" x14ac:dyDescent="0.3">
      <c r="A12">
        <v>11</v>
      </c>
      <c r="B12" t="s">
        <v>15</v>
      </c>
      <c r="C12" t="s">
        <v>33</v>
      </c>
      <c r="D12" s="1">
        <v>76</v>
      </c>
    </row>
    <row r="13" spans="1:4" x14ac:dyDescent="0.3">
      <c r="A13">
        <v>12</v>
      </c>
      <c r="B13" t="s">
        <v>16</v>
      </c>
      <c r="C13" t="s">
        <v>34</v>
      </c>
      <c r="D13" s="1">
        <v>66</v>
      </c>
    </row>
    <row r="14" spans="1:4" x14ac:dyDescent="0.3">
      <c r="A14">
        <v>13</v>
      </c>
      <c r="B14" t="s">
        <v>17</v>
      </c>
      <c r="C14" t="s">
        <v>35</v>
      </c>
      <c r="D14" s="1">
        <v>87</v>
      </c>
    </row>
    <row r="15" spans="1:4" x14ac:dyDescent="0.3">
      <c r="A15">
        <v>14</v>
      </c>
      <c r="B15" t="s">
        <v>18</v>
      </c>
      <c r="C15" t="s">
        <v>36</v>
      </c>
      <c r="D15" s="1">
        <v>66</v>
      </c>
    </row>
    <row r="16" spans="1:4" x14ac:dyDescent="0.3">
      <c r="A16">
        <v>15</v>
      </c>
      <c r="B16" t="s">
        <v>19</v>
      </c>
      <c r="C16" t="s">
        <v>39</v>
      </c>
      <c r="D16" s="1">
        <v>92</v>
      </c>
    </row>
    <row r="17" spans="1:4" x14ac:dyDescent="0.3">
      <c r="A17">
        <v>16</v>
      </c>
      <c r="B17" t="s">
        <v>20</v>
      </c>
      <c r="C17" t="s">
        <v>40</v>
      </c>
      <c r="D17" s="1">
        <v>84</v>
      </c>
    </row>
    <row r="18" spans="1:4" x14ac:dyDescent="0.3">
      <c r="A18">
        <v>17</v>
      </c>
      <c r="B18" t="s">
        <v>21</v>
      </c>
      <c r="C18" t="s">
        <v>41</v>
      </c>
      <c r="D18" s="1">
        <v>86</v>
      </c>
    </row>
    <row r="19" spans="1:4" x14ac:dyDescent="0.3">
      <c r="A19">
        <v>18</v>
      </c>
      <c r="B19" t="s">
        <v>22</v>
      </c>
      <c r="C19" t="s">
        <v>42</v>
      </c>
      <c r="D19" s="1">
        <v>76</v>
      </c>
    </row>
    <row r="20" spans="1:4" x14ac:dyDescent="0.3">
      <c r="A20">
        <v>19</v>
      </c>
      <c r="B20" t="s">
        <v>23</v>
      </c>
      <c r="C20" t="s">
        <v>43</v>
      </c>
      <c r="D20" s="1">
        <v>75</v>
      </c>
    </row>
    <row r="21" spans="1:4" x14ac:dyDescent="0.3">
      <c r="A21">
        <v>20</v>
      </c>
      <c r="B21" t="s">
        <v>24</v>
      </c>
      <c r="C21" t="s">
        <v>44</v>
      </c>
      <c r="D21" s="1">
        <v>79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C21"/>
  <sheetViews>
    <sheetView workbookViewId="0">
      <selection activeCell="E24" sqref="E24"/>
    </sheetView>
  </sheetViews>
  <sheetFormatPr baseColWidth="10" defaultRowHeight="14.4" x14ac:dyDescent="0.3"/>
  <cols>
    <col min="1" max="1" width="4.5546875" customWidth="1"/>
    <col min="2" max="2" width="22.109375" customWidth="1"/>
    <col min="3" max="3" width="9" bestFit="1" customWidth="1"/>
  </cols>
  <sheetData>
    <row r="1" spans="1:3" x14ac:dyDescent="0.3">
      <c r="A1" s="27" t="s">
        <v>4</v>
      </c>
      <c r="B1" s="27" t="s">
        <v>89</v>
      </c>
      <c r="C1" s="27" t="s">
        <v>45</v>
      </c>
    </row>
    <row r="2" spans="1:3" x14ac:dyDescent="0.3">
      <c r="A2">
        <v>1</v>
      </c>
      <c r="B2" s="11" t="s">
        <v>97</v>
      </c>
      <c r="C2" s="1">
        <v>23.5</v>
      </c>
    </row>
    <row r="3" spans="1:3" x14ac:dyDescent="0.3">
      <c r="A3">
        <v>2</v>
      </c>
      <c r="B3" s="11" t="s">
        <v>98</v>
      </c>
      <c r="C3" s="1">
        <v>28.4</v>
      </c>
    </row>
    <row r="4" spans="1:3" x14ac:dyDescent="0.3">
      <c r="A4">
        <v>3</v>
      </c>
      <c r="B4" s="11" t="s">
        <v>99</v>
      </c>
      <c r="C4" s="1">
        <v>26.9</v>
      </c>
    </row>
    <row r="5" spans="1:3" x14ac:dyDescent="0.3">
      <c r="A5">
        <v>4</v>
      </c>
      <c r="B5" s="11" t="s">
        <v>100</v>
      </c>
      <c r="C5" s="1">
        <v>32.799999999999997</v>
      </c>
    </row>
    <row r="6" spans="1:3" x14ac:dyDescent="0.3">
      <c r="A6">
        <v>5</v>
      </c>
      <c r="B6" s="11" t="s">
        <v>101</v>
      </c>
      <c r="C6" s="1">
        <v>34.299999999999997</v>
      </c>
    </row>
    <row r="7" spans="1:3" x14ac:dyDescent="0.3">
      <c r="A7">
        <v>6</v>
      </c>
      <c r="B7" s="11" t="s">
        <v>102</v>
      </c>
      <c r="C7" s="1">
        <v>41.7</v>
      </c>
    </row>
    <row r="8" spans="1:3" x14ac:dyDescent="0.3">
      <c r="A8">
        <v>7</v>
      </c>
      <c r="B8" s="11" t="s">
        <v>103</v>
      </c>
      <c r="C8" s="1">
        <v>60.2</v>
      </c>
    </row>
    <row r="9" spans="1:3" x14ac:dyDescent="0.3">
      <c r="A9">
        <v>8</v>
      </c>
      <c r="B9" s="11" t="s">
        <v>104</v>
      </c>
      <c r="C9" s="1">
        <v>58.8</v>
      </c>
    </row>
    <row r="10" spans="1:3" x14ac:dyDescent="0.3">
      <c r="A10">
        <v>9</v>
      </c>
      <c r="B10" s="11" t="s">
        <v>105</v>
      </c>
      <c r="C10" s="1">
        <v>56.7</v>
      </c>
    </row>
    <row r="11" spans="1:3" x14ac:dyDescent="0.3">
      <c r="A11">
        <v>10</v>
      </c>
      <c r="B11" s="11" t="s">
        <v>106</v>
      </c>
      <c r="C11" s="1">
        <v>63.2</v>
      </c>
    </row>
    <row r="12" spans="1:3" x14ac:dyDescent="0.3">
      <c r="A12">
        <v>11</v>
      </c>
      <c r="B12" s="11" t="s">
        <v>107</v>
      </c>
      <c r="C12" s="1">
        <v>80.5</v>
      </c>
    </row>
    <row r="13" spans="1:3" x14ac:dyDescent="0.3">
      <c r="A13">
        <v>12</v>
      </c>
      <c r="B13" s="11" t="s">
        <v>108</v>
      </c>
      <c r="C13" s="1">
        <v>83.5</v>
      </c>
    </row>
    <row r="14" spans="1:3" x14ac:dyDescent="0.3">
      <c r="A14">
        <v>13</v>
      </c>
      <c r="B14" s="11" t="s">
        <v>109</v>
      </c>
      <c r="C14" s="1">
        <v>86.8</v>
      </c>
    </row>
    <row r="15" spans="1:3" x14ac:dyDescent="0.3">
      <c r="A15">
        <v>14</v>
      </c>
      <c r="B15" s="11" t="s">
        <v>110</v>
      </c>
      <c r="C15" s="1">
        <v>87.1</v>
      </c>
    </row>
    <row r="16" spans="1:3" x14ac:dyDescent="0.3">
      <c r="A16">
        <v>15</v>
      </c>
      <c r="B16" s="11" t="s">
        <v>111</v>
      </c>
      <c r="C16" s="1">
        <v>88.8</v>
      </c>
    </row>
    <row r="17" spans="1:3" x14ac:dyDescent="0.3">
      <c r="A17">
        <v>16</v>
      </c>
      <c r="B17" s="11" t="s">
        <v>112</v>
      </c>
      <c r="C17" s="1">
        <v>89.5</v>
      </c>
    </row>
    <row r="18" spans="1:3" x14ac:dyDescent="0.3">
      <c r="A18">
        <v>17</v>
      </c>
      <c r="B18" s="11" t="s">
        <v>113</v>
      </c>
      <c r="C18" s="1">
        <v>41.1</v>
      </c>
    </row>
    <row r="19" spans="1:3" x14ac:dyDescent="0.3">
      <c r="A19">
        <v>18</v>
      </c>
      <c r="B19" s="11" t="s">
        <v>114</v>
      </c>
      <c r="C19" s="1">
        <v>45.8</v>
      </c>
    </row>
    <row r="20" spans="1:3" x14ac:dyDescent="0.3">
      <c r="A20">
        <v>19</v>
      </c>
      <c r="B20" s="11" t="s">
        <v>115</v>
      </c>
      <c r="C20" s="1">
        <v>44.9</v>
      </c>
    </row>
    <row r="21" spans="1:3" x14ac:dyDescent="0.3">
      <c r="A21">
        <v>20</v>
      </c>
      <c r="B21" s="11" t="s">
        <v>116</v>
      </c>
      <c r="C21" s="1">
        <v>41.4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499984740745262"/>
  </sheetPr>
  <dimension ref="A1:C11"/>
  <sheetViews>
    <sheetView workbookViewId="0">
      <selection activeCell="D16" sqref="D16"/>
    </sheetView>
  </sheetViews>
  <sheetFormatPr baseColWidth="10" defaultRowHeight="14.4" x14ac:dyDescent="0.3"/>
  <cols>
    <col min="1" max="1" width="4.88671875" customWidth="1"/>
    <col min="2" max="2" width="13.33203125" customWidth="1"/>
    <col min="3" max="3" width="9" bestFit="1" customWidth="1"/>
  </cols>
  <sheetData>
    <row r="1" spans="1:3" x14ac:dyDescent="0.3">
      <c r="A1" s="27" t="s">
        <v>4</v>
      </c>
      <c r="B1" s="27" t="s">
        <v>89</v>
      </c>
      <c r="C1" s="27" t="s">
        <v>45</v>
      </c>
    </row>
    <row r="2" spans="1:3" x14ac:dyDescent="0.3">
      <c r="A2">
        <v>1</v>
      </c>
      <c r="B2" s="11" t="s">
        <v>117</v>
      </c>
      <c r="C2" s="1">
        <v>76.819999999999993</v>
      </c>
    </row>
    <row r="3" spans="1:3" x14ac:dyDescent="0.3">
      <c r="A3">
        <v>2</v>
      </c>
      <c r="B3" s="11" t="s">
        <v>118</v>
      </c>
      <c r="C3" s="1">
        <v>38.409999999999997</v>
      </c>
    </row>
    <row r="4" spans="1:3" x14ac:dyDescent="0.3">
      <c r="A4">
        <v>3</v>
      </c>
      <c r="B4" s="11" t="s">
        <v>119</v>
      </c>
      <c r="C4" s="1">
        <v>20.27</v>
      </c>
    </row>
    <row r="5" spans="1:3" x14ac:dyDescent="0.3">
      <c r="A5">
        <v>4</v>
      </c>
      <c r="B5" s="11" t="s">
        <v>120</v>
      </c>
      <c r="C5" s="1">
        <v>33.1</v>
      </c>
    </row>
    <row r="6" spans="1:3" x14ac:dyDescent="0.3">
      <c r="A6">
        <v>5</v>
      </c>
      <c r="B6" s="11" t="s">
        <v>121</v>
      </c>
      <c r="C6" s="1">
        <v>41.69</v>
      </c>
    </row>
    <row r="7" spans="1:3" x14ac:dyDescent="0.3">
      <c r="A7">
        <v>6</v>
      </c>
      <c r="B7" s="11" t="s">
        <v>122</v>
      </c>
      <c r="C7" s="1">
        <v>25.61</v>
      </c>
    </row>
    <row r="8" spans="1:3" x14ac:dyDescent="0.3">
      <c r="A8">
        <v>7</v>
      </c>
      <c r="B8" s="11" t="s">
        <v>123</v>
      </c>
      <c r="C8" s="1">
        <v>59.37</v>
      </c>
    </row>
    <row r="9" spans="1:3" x14ac:dyDescent="0.3">
      <c r="A9">
        <v>8</v>
      </c>
      <c r="B9" s="11" t="s">
        <v>124</v>
      </c>
      <c r="C9" s="1">
        <v>20.260000000000002</v>
      </c>
    </row>
    <row r="10" spans="1:3" x14ac:dyDescent="0.3">
      <c r="A10">
        <v>9</v>
      </c>
      <c r="B10" s="11" t="s">
        <v>125</v>
      </c>
      <c r="C10" s="1">
        <v>79.819999999999993</v>
      </c>
    </row>
    <row r="11" spans="1:3" x14ac:dyDescent="0.3">
      <c r="A11">
        <v>10</v>
      </c>
      <c r="B11" s="11" t="s">
        <v>126</v>
      </c>
      <c r="C11" s="1">
        <v>22.49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X40"/>
  <sheetViews>
    <sheetView showGridLines="0" zoomScale="115" zoomScaleNormal="115" workbookViewId="0">
      <pane xSplit="2" ySplit="8" topLeftCell="C95" activePane="bottomRight" state="frozen"/>
      <selection pane="topRight" activeCell="C1" sqref="C1"/>
      <selection pane="bottomLeft" activeCell="A8" sqref="A8"/>
      <selection pane="bottomRight" sqref="A1:X102"/>
    </sheetView>
  </sheetViews>
  <sheetFormatPr baseColWidth="10" defaultRowHeight="14.4" outlineLevelCol="1" x14ac:dyDescent="0.3"/>
  <cols>
    <col min="1" max="1" width="7.6640625" bestFit="1" customWidth="1"/>
    <col min="2" max="2" width="20" customWidth="1"/>
    <col min="3" max="6" width="6.6640625" customWidth="1" outlineLevel="1"/>
    <col min="7" max="7" width="4.44140625" customWidth="1" outlineLevel="1"/>
    <col min="8" max="8" width="6.6640625" customWidth="1" outlineLevel="1"/>
    <col min="9" max="9" width="12.6640625" customWidth="1"/>
    <col min="10" max="14" width="6.6640625" customWidth="1" outlineLevel="1"/>
    <col min="15" max="15" width="3.88671875" customWidth="1" outlineLevel="1"/>
    <col min="16" max="16" width="12.6640625" customWidth="1"/>
    <col min="17" max="17" width="6.109375" hidden="1" customWidth="1" outlineLevel="1"/>
    <col min="18" max="18" width="5.109375" hidden="1" customWidth="1" outlineLevel="1"/>
    <col min="19" max="20" width="6.109375" hidden="1" customWidth="1" outlineLevel="1"/>
    <col min="21" max="22" width="3.88671875" hidden="1" customWidth="1" outlineLevel="1"/>
    <col min="23" max="23" width="12.6640625" customWidth="1" collapsed="1"/>
    <col min="24" max="24" width="12.6640625" customWidth="1"/>
  </cols>
  <sheetData>
    <row r="2" spans="1:24" x14ac:dyDescent="0.3">
      <c r="A2" t="s">
        <v>0</v>
      </c>
      <c r="B2" s="13" t="s">
        <v>93</v>
      </c>
    </row>
    <row r="3" spans="1:24" x14ac:dyDescent="0.3">
      <c r="A3" t="s">
        <v>1</v>
      </c>
      <c r="B3" s="13" t="s">
        <v>92</v>
      </c>
    </row>
    <row r="5" spans="1:24" ht="15" customHeight="1" x14ac:dyDescent="0.3">
      <c r="C5" s="46" t="s">
        <v>84</v>
      </c>
      <c r="D5" s="46"/>
      <c r="E5" s="46"/>
      <c r="F5" s="46"/>
      <c r="G5" s="46"/>
      <c r="H5" s="46"/>
      <c r="I5" s="47" t="s">
        <v>85</v>
      </c>
      <c r="J5" s="49" t="s">
        <v>90</v>
      </c>
      <c r="K5" s="49"/>
      <c r="L5" s="49"/>
      <c r="M5" s="49"/>
      <c r="N5" s="49"/>
      <c r="O5" s="49"/>
      <c r="P5" s="50" t="s">
        <v>91</v>
      </c>
      <c r="Q5" s="51" t="s">
        <v>86</v>
      </c>
      <c r="R5" s="51"/>
      <c r="S5" s="51"/>
      <c r="T5" s="51"/>
      <c r="U5" s="51"/>
      <c r="V5" s="51"/>
      <c r="W5" s="52" t="s">
        <v>88</v>
      </c>
      <c r="X5" s="41" t="s">
        <v>87</v>
      </c>
    </row>
    <row r="6" spans="1:24" ht="76.5" customHeight="1" x14ac:dyDescent="0.3">
      <c r="A6" s="42" t="s">
        <v>46</v>
      </c>
      <c r="B6" s="44" t="s">
        <v>94</v>
      </c>
      <c r="C6" s="18" t="str">
        <f>IF(C7&gt;0,CONCATENATE(VLOOKUP(C7,Team,3)," ",VLOOKUP(C7,Team,2)," "))</f>
        <v xml:space="preserve">Sonja Setzmann </v>
      </c>
      <c r="D6" s="18" t="str">
        <f t="shared" ref="D6:H6" si="0">IF(D7&gt;0,CONCATENATE(VLOOKUP(D7,Team,3)," ",VLOOKUP(D7,Team,2)," "))</f>
        <v xml:space="preserve">Thomas Hornschuh </v>
      </c>
      <c r="E6" s="18" t="str">
        <f t="shared" si="0"/>
        <v xml:space="preserve">Marian Subotic </v>
      </c>
      <c r="F6" s="18" t="str">
        <f t="shared" si="0"/>
        <v xml:space="preserve">Marc Hummels </v>
      </c>
      <c r="G6" s="18" t="str">
        <f t="shared" si="0"/>
        <v xml:space="preserve">Leo Kirch </v>
      </c>
      <c r="H6" s="18" t="str">
        <f t="shared" si="0"/>
        <v xml:space="preserve">Otto Schmelzer </v>
      </c>
      <c r="I6" s="47"/>
      <c r="J6" s="19" t="str">
        <f t="shared" ref="J6:O6" si="1">IF(J7&gt;0,VLOOKUP(J7,Produktion,2)," ")</f>
        <v>Maschinen Bereich A1</v>
      </c>
      <c r="K6" s="19" t="str">
        <f t="shared" si="1"/>
        <v>Maschinen Bereich A3</v>
      </c>
      <c r="L6" s="19" t="str">
        <f t="shared" si="1"/>
        <v>Maschinen Bereich C5</v>
      </c>
      <c r="M6" s="19" t="str">
        <f t="shared" si="1"/>
        <v>Maschinen Bereich B3</v>
      </c>
      <c r="N6" s="19" t="str">
        <f t="shared" si="1"/>
        <v>Maschinen Bereich A5</v>
      </c>
      <c r="O6" s="19" t="str">
        <f t="shared" si="1"/>
        <v xml:space="preserve"> </v>
      </c>
      <c r="P6" s="50"/>
      <c r="Q6" s="23" t="str">
        <f t="shared" ref="Q6:V6" si="2">IF(Q7&gt;0,VLOOKUP(Q7,Sonstiges,2)," ")</f>
        <v>Sonstiges 3</v>
      </c>
      <c r="R6" s="23" t="str">
        <f t="shared" si="2"/>
        <v>Sonstiges 4</v>
      </c>
      <c r="S6" s="23" t="str">
        <f t="shared" si="2"/>
        <v>Sonstiges 2</v>
      </c>
      <c r="T6" s="23" t="str">
        <f t="shared" si="2"/>
        <v>Sonstiges 7</v>
      </c>
      <c r="U6" s="23" t="str">
        <f t="shared" si="2"/>
        <v xml:space="preserve"> </v>
      </c>
      <c r="V6" s="23" t="str">
        <f t="shared" si="2"/>
        <v xml:space="preserve"> </v>
      </c>
      <c r="W6" s="52"/>
      <c r="X6" s="41"/>
    </row>
    <row r="7" spans="1:24" ht="15" customHeight="1" x14ac:dyDescent="0.3">
      <c r="A7" s="43"/>
      <c r="B7" s="45"/>
      <c r="C7" s="22">
        <v>15</v>
      </c>
      <c r="D7" s="22">
        <v>2</v>
      </c>
      <c r="E7" s="22">
        <v>3</v>
      </c>
      <c r="F7" s="22">
        <v>4</v>
      </c>
      <c r="G7" s="22">
        <v>5</v>
      </c>
      <c r="H7" s="22">
        <v>6</v>
      </c>
      <c r="I7" s="48"/>
      <c r="J7" s="13">
        <v>1</v>
      </c>
      <c r="K7" s="13">
        <v>3</v>
      </c>
      <c r="L7" s="13">
        <v>15</v>
      </c>
      <c r="M7" s="13">
        <v>9</v>
      </c>
      <c r="N7" s="13">
        <v>5</v>
      </c>
      <c r="O7" s="13"/>
      <c r="P7" s="43"/>
      <c r="Q7" s="13">
        <v>3</v>
      </c>
      <c r="R7" s="13">
        <v>4</v>
      </c>
      <c r="S7" s="13">
        <v>2</v>
      </c>
      <c r="T7" s="13">
        <v>7</v>
      </c>
      <c r="U7" s="13"/>
      <c r="V7" s="13"/>
      <c r="W7" s="53"/>
      <c r="X7" s="41"/>
    </row>
    <row r="8" spans="1:24" x14ac:dyDescent="0.3">
      <c r="C8">
        <f t="shared" ref="C8:H8" si="3">IF(C7="","",VLOOKUP(C7,Team,4))</f>
        <v>92</v>
      </c>
      <c r="D8">
        <f t="shared" si="3"/>
        <v>56</v>
      </c>
      <c r="E8">
        <f t="shared" si="3"/>
        <v>45</v>
      </c>
      <c r="F8">
        <f t="shared" si="3"/>
        <v>62</v>
      </c>
      <c r="G8">
        <f t="shared" si="3"/>
        <v>49</v>
      </c>
      <c r="H8">
        <f t="shared" si="3"/>
        <v>58</v>
      </c>
      <c r="J8">
        <f t="shared" ref="J8:O8" si="4">IF(J7="","",VLOOKUP(J7,Produktion,3))</f>
        <v>23.5</v>
      </c>
      <c r="K8">
        <f t="shared" si="4"/>
        <v>26.9</v>
      </c>
      <c r="L8">
        <f t="shared" si="4"/>
        <v>88.8</v>
      </c>
      <c r="M8">
        <f t="shared" si="4"/>
        <v>56.7</v>
      </c>
      <c r="N8">
        <f t="shared" si="4"/>
        <v>34.299999999999997</v>
      </c>
      <c r="O8" t="str">
        <f t="shared" si="4"/>
        <v/>
      </c>
      <c r="Q8">
        <f t="shared" ref="Q8:V8" si="5">IF(Q7="","",VLOOKUP(Q7,Sonstiges,3))</f>
        <v>20.27</v>
      </c>
      <c r="R8">
        <f t="shared" si="5"/>
        <v>33.1</v>
      </c>
      <c r="S8">
        <f t="shared" si="5"/>
        <v>38.409999999999997</v>
      </c>
      <c r="T8">
        <f t="shared" si="5"/>
        <v>59.37</v>
      </c>
      <c r="U8" t="str">
        <f t="shared" si="5"/>
        <v/>
      </c>
      <c r="V8" t="str">
        <f t="shared" si="5"/>
        <v/>
      </c>
    </row>
    <row r="9" spans="1:24" x14ac:dyDescent="0.3">
      <c r="A9" s="8" t="s">
        <v>60</v>
      </c>
      <c r="B9" s="7" t="s">
        <v>47</v>
      </c>
      <c r="C9" s="15"/>
      <c r="D9" s="15"/>
      <c r="E9" s="15"/>
      <c r="F9" s="15"/>
      <c r="G9" s="15"/>
      <c r="H9" s="15"/>
      <c r="I9" s="15"/>
      <c r="J9" s="14"/>
      <c r="K9" s="14"/>
      <c r="L9" s="14"/>
      <c r="M9" s="14"/>
      <c r="N9" s="14"/>
      <c r="O9" s="14"/>
      <c r="P9" s="14"/>
      <c r="Q9" s="24"/>
      <c r="R9" s="24"/>
      <c r="S9" s="24"/>
      <c r="T9" s="24"/>
      <c r="U9" s="24"/>
      <c r="V9" s="24"/>
      <c r="W9" s="24"/>
      <c r="X9" s="21">
        <f t="shared" ref="X9:X17" si="6">I9+P9+W9</f>
        <v>0</v>
      </c>
    </row>
    <row r="10" spans="1:24" x14ac:dyDescent="0.3">
      <c r="A10" s="4" t="s">
        <v>48</v>
      </c>
      <c r="B10" s="5" t="s">
        <v>57</v>
      </c>
      <c r="C10" s="12">
        <v>40</v>
      </c>
      <c r="D10" s="12">
        <v>8</v>
      </c>
      <c r="E10" s="12">
        <v>8</v>
      </c>
      <c r="F10" s="12">
        <v>8</v>
      </c>
      <c r="G10" s="12">
        <v>8</v>
      </c>
      <c r="H10" s="12">
        <v>8</v>
      </c>
      <c r="I10" s="17">
        <f>SUMPRODUCT(C10:H10,C$8:H$8)</f>
        <v>5840</v>
      </c>
      <c r="J10" s="13">
        <v>2</v>
      </c>
      <c r="K10" s="13">
        <v>2</v>
      </c>
      <c r="L10" s="13">
        <v>2</v>
      </c>
      <c r="M10" s="13">
        <v>1</v>
      </c>
      <c r="N10" s="13">
        <v>1</v>
      </c>
      <c r="O10" s="13"/>
      <c r="P10" s="20">
        <f>SUMPRODUCT(J10:O10,J$8:O$8)</f>
        <v>369.4</v>
      </c>
      <c r="Q10" s="13">
        <v>4</v>
      </c>
      <c r="R10" s="13">
        <v>5</v>
      </c>
      <c r="S10" s="13">
        <v>9</v>
      </c>
      <c r="T10" s="13">
        <v>16</v>
      </c>
      <c r="U10" s="13"/>
      <c r="V10" s="13"/>
      <c r="W10" s="25">
        <f>SUMPRODUCT(Q10:V10,Q$8:V$8)</f>
        <v>1542.19</v>
      </c>
      <c r="X10" s="21">
        <f t="shared" si="6"/>
        <v>7751.59</v>
      </c>
    </row>
    <row r="11" spans="1:24" x14ac:dyDescent="0.3">
      <c r="A11" s="3" t="s">
        <v>49</v>
      </c>
      <c r="B11" t="s">
        <v>56</v>
      </c>
      <c r="C11" s="12">
        <v>60</v>
      </c>
      <c r="D11" s="12">
        <v>2</v>
      </c>
      <c r="E11" s="12">
        <v>2</v>
      </c>
      <c r="F11" s="12">
        <v>2</v>
      </c>
      <c r="G11" s="12">
        <v>2</v>
      </c>
      <c r="H11" s="12">
        <v>2</v>
      </c>
      <c r="I11" s="17">
        <f t="shared" ref="I11:I39" si="7">SUMPRODUCT(C11:H11,C$8:H$8)</f>
        <v>6060</v>
      </c>
      <c r="J11" s="13">
        <v>4</v>
      </c>
      <c r="K11" s="13">
        <v>1</v>
      </c>
      <c r="L11" s="13">
        <v>1</v>
      </c>
      <c r="M11" s="13">
        <v>1</v>
      </c>
      <c r="N11" s="13">
        <v>1</v>
      </c>
      <c r="O11" s="13"/>
      <c r="P11" s="20">
        <f t="shared" ref="P11:P16" si="8">SUMPRODUCT(J11:O11,J$8:O$8)</f>
        <v>300.7</v>
      </c>
      <c r="Q11" s="13">
        <v>3</v>
      </c>
      <c r="R11" s="13">
        <v>6</v>
      </c>
      <c r="S11" s="13">
        <v>18</v>
      </c>
      <c r="T11" s="13">
        <v>3</v>
      </c>
      <c r="U11" s="13"/>
      <c r="V11" s="13"/>
      <c r="W11" s="25">
        <f t="shared" ref="W11:W39" si="9">SUMPRODUCT(Q11:V11,Q$8:V$8)</f>
        <v>1128.8999999999999</v>
      </c>
      <c r="X11" s="21">
        <f t="shared" si="6"/>
        <v>7489.5999999999995</v>
      </c>
    </row>
    <row r="12" spans="1:24" x14ac:dyDescent="0.3">
      <c r="A12" s="2" t="s">
        <v>50</v>
      </c>
      <c r="B12" t="s">
        <v>55</v>
      </c>
      <c r="C12" s="12">
        <v>4</v>
      </c>
      <c r="D12" s="12">
        <v>1</v>
      </c>
      <c r="E12" s="12">
        <v>1</v>
      </c>
      <c r="F12" s="12">
        <v>1</v>
      </c>
      <c r="G12" s="12">
        <v>1</v>
      </c>
      <c r="H12" s="12"/>
      <c r="I12" s="17">
        <f t="shared" si="7"/>
        <v>580</v>
      </c>
      <c r="J12" s="13">
        <v>3</v>
      </c>
      <c r="K12" s="13">
        <v>2</v>
      </c>
      <c r="L12" s="13">
        <v>2</v>
      </c>
      <c r="M12" s="13">
        <v>2</v>
      </c>
      <c r="N12" s="13">
        <v>2</v>
      </c>
      <c r="O12" s="13"/>
      <c r="P12" s="20">
        <f t="shared" si="8"/>
        <v>483.9</v>
      </c>
      <c r="Q12" s="13">
        <v>12</v>
      </c>
      <c r="R12" s="13">
        <v>17</v>
      </c>
      <c r="S12" s="13">
        <v>16</v>
      </c>
      <c r="T12" s="13">
        <v>6</v>
      </c>
      <c r="U12" s="13"/>
      <c r="V12" s="13"/>
      <c r="W12" s="25">
        <f t="shared" si="9"/>
        <v>1776.72</v>
      </c>
      <c r="X12" s="21">
        <f t="shared" si="6"/>
        <v>2840.62</v>
      </c>
    </row>
    <row r="13" spans="1:24" x14ac:dyDescent="0.3">
      <c r="A13" s="2" t="s">
        <v>51</v>
      </c>
      <c r="B13" t="s">
        <v>54</v>
      </c>
      <c r="C13" s="12">
        <v>5</v>
      </c>
      <c r="D13" s="12">
        <v>1</v>
      </c>
      <c r="E13" s="12">
        <v>1</v>
      </c>
      <c r="F13" s="12">
        <v>1</v>
      </c>
      <c r="G13" s="12">
        <v>1</v>
      </c>
      <c r="H13" s="12"/>
      <c r="I13" s="17">
        <f t="shared" si="7"/>
        <v>672</v>
      </c>
      <c r="J13" s="13">
        <v>4</v>
      </c>
      <c r="K13" s="13">
        <v>2</v>
      </c>
      <c r="L13" s="13">
        <v>2</v>
      </c>
      <c r="M13" s="13">
        <v>2</v>
      </c>
      <c r="N13" s="13">
        <v>2</v>
      </c>
      <c r="O13" s="13"/>
      <c r="P13" s="20">
        <f t="shared" si="8"/>
        <v>507.4</v>
      </c>
      <c r="Q13" s="13">
        <v>2</v>
      </c>
      <c r="R13" s="13">
        <v>15</v>
      </c>
      <c r="S13" s="13">
        <v>11</v>
      </c>
      <c r="T13" s="13">
        <v>19</v>
      </c>
      <c r="U13" s="13"/>
      <c r="V13" s="13"/>
      <c r="W13" s="25">
        <f t="shared" si="9"/>
        <v>2087.58</v>
      </c>
      <c r="X13" s="21">
        <f t="shared" si="6"/>
        <v>3266.98</v>
      </c>
    </row>
    <row r="14" spans="1:24" x14ac:dyDescent="0.3">
      <c r="A14" s="2" t="s">
        <v>52</v>
      </c>
      <c r="B14" t="s">
        <v>53</v>
      </c>
      <c r="C14" s="12">
        <v>4</v>
      </c>
      <c r="D14" s="12"/>
      <c r="E14" s="12"/>
      <c r="F14" s="12"/>
      <c r="G14" s="12"/>
      <c r="H14" s="12">
        <v>2</v>
      </c>
      <c r="I14" s="17">
        <f t="shared" si="7"/>
        <v>484</v>
      </c>
      <c r="J14" s="13">
        <v>1</v>
      </c>
      <c r="K14" s="13">
        <v>1</v>
      </c>
      <c r="L14" s="13">
        <v>1</v>
      </c>
      <c r="M14" s="13">
        <v>1</v>
      </c>
      <c r="N14" s="13">
        <v>1</v>
      </c>
      <c r="O14" s="13"/>
      <c r="P14" s="20">
        <f t="shared" si="8"/>
        <v>230.2</v>
      </c>
      <c r="Q14" s="13">
        <v>7</v>
      </c>
      <c r="R14" s="13">
        <v>12</v>
      </c>
      <c r="S14" s="13">
        <v>8</v>
      </c>
      <c r="T14" s="13">
        <v>6</v>
      </c>
      <c r="U14" s="13"/>
      <c r="V14" s="13"/>
      <c r="W14" s="25">
        <f t="shared" si="9"/>
        <v>1202.5899999999999</v>
      </c>
      <c r="X14" s="21">
        <f t="shared" si="6"/>
        <v>1916.79</v>
      </c>
    </row>
    <row r="15" spans="1:24" x14ac:dyDescent="0.3">
      <c r="A15" s="2" t="s">
        <v>58</v>
      </c>
      <c r="B15" t="s">
        <v>59</v>
      </c>
      <c r="C15" s="12">
        <v>6</v>
      </c>
      <c r="D15" s="12">
        <v>2</v>
      </c>
      <c r="E15" s="12">
        <v>2</v>
      </c>
      <c r="F15" s="12">
        <v>2</v>
      </c>
      <c r="G15" s="12">
        <v>2</v>
      </c>
      <c r="H15" s="12">
        <v>2</v>
      </c>
      <c r="I15" s="17">
        <f t="shared" si="7"/>
        <v>1092</v>
      </c>
      <c r="J15" s="13">
        <v>1</v>
      </c>
      <c r="K15" s="13">
        <v>1</v>
      </c>
      <c r="L15" s="13">
        <v>1</v>
      </c>
      <c r="M15" s="13">
        <v>1</v>
      </c>
      <c r="N15" s="13">
        <v>1</v>
      </c>
      <c r="O15" s="13"/>
      <c r="P15" s="20">
        <f t="shared" si="8"/>
        <v>230.2</v>
      </c>
      <c r="Q15" s="13">
        <v>7</v>
      </c>
      <c r="R15" s="13">
        <v>13</v>
      </c>
      <c r="S15" s="13">
        <v>10</v>
      </c>
      <c r="T15" s="13">
        <v>6</v>
      </c>
      <c r="U15" s="13"/>
      <c r="V15" s="13"/>
      <c r="W15" s="25">
        <f t="shared" si="9"/>
        <v>1312.51</v>
      </c>
      <c r="X15" s="21">
        <f t="shared" si="6"/>
        <v>2634.71</v>
      </c>
    </row>
    <row r="16" spans="1:24" x14ac:dyDescent="0.3">
      <c r="B16" t="s">
        <v>96</v>
      </c>
      <c r="C16" s="10">
        <f>SUM(C10:C15)</f>
        <v>119</v>
      </c>
      <c r="D16" s="10">
        <f t="shared" ref="D16:H16" si="10">SUM(D10:D15)</f>
        <v>14</v>
      </c>
      <c r="E16" s="10">
        <f t="shared" si="10"/>
        <v>14</v>
      </c>
      <c r="F16" s="10">
        <f t="shared" si="10"/>
        <v>14</v>
      </c>
      <c r="G16" s="10">
        <f t="shared" si="10"/>
        <v>14</v>
      </c>
      <c r="H16" s="10">
        <f t="shared" si="10"/>
        <v>14</v>
      </c>
      <c r="I16" s="17">
        <f t="shared" si="7"/>
        <v>14728</v>
      </c>
      <c r="J16" s="10">
        <f>SUM(J10:J15)</f>
        <v>15</v>
      </c>
      <c r="K16">
        <f t="shared" ref="K16:O16" si="11">SUM(K10:K15)</f>
        <v>9</v>
      </c>
      <c r="L16">
        <f t="shared" si="11"/>
        <v>9</v>
      </c>
      <c r="M16">
        <f t="shared" si="11"/>
        <v>8</v>
      </c>
      <c r="N16">
        <f t="shared" si="11"/>
        <v>8</v>
      </c>
      <c r="O16">
        <f t="shared" si="11"/>
        <v>0</v>
      </c>
      <c r="P16" s="20">
        <f t="shared" si="8"/>
        <v>2121.8000000000002</v>
      </c>
      <c r="Q16">
        <f>SUM(Q10:Q15)</f>
        <v>35</v>
      </c>
      <c r="R16">
        <f t="shared" ref="R16:T16" si="12">SUM(R10:R15)</f>
        <v>68</v>
      </c>
      <c r="S16">
        <f t="shared" si="12"/>
        <v>72</v>
      </c>
      <c r="T16">
        <f t="shared" si="12"/>
        <v>56</v>
      </c>
      <c r="U16">
        <f t="shared" ref="U16" si="13">SUM(U10:U15)</f>
        <v>0</v>
      </c>
      <c r="V16">
        <f t="shared" ref="V16" si="14">SUM(V10:V15)</f>
        <v>0</v>
      </c>
      <c r="W16" s="25">
        <f t="shared" si="9"/>
        <v>9050.49</v>
      </c>
      <c r="X16" s="21">
        <f t="shared" si="6"/>
        <v>25900.29</v>
      </c>
    </row>
    <row r="17" spans="1:24" x14ac:dyDescent="0.3">
      <c r="A17" s="8" t="s">
        <v>61</v>
      </c>
      <c r="B17" s="7" t="s">
        <v>62</v>
      </c>
      <c r="C17" s="16"/>
      <c r="D17" s="16"/>
      <c r="E17" s="16"/>
      <c r="F17" s="16"/>
      <c r="G17" s="16"/>
      <c r="H17" s="16"/>
      <c r="I17" s="17">
        <f t="shared" si="7"/>
        <v>0</v>
      </c>
      <c r="J17" s="20"/>
      <c r="K17" s="20"/>
      <c r="L17" s="20"/>
      <c r="M17" s="20"/>
      <c r="N17" s="20"/>
      <c r="O17" s="20"/>
      <c r="P17" s="20"/>
      <c r="Q17" s="24"/>
      <c r="R17" s="24"/>
      <c r="S17" s="24"/>
      <c r="T17" s="24"/>
      <c r="U17" s="24"/>
      <c r="V17" s="24"/>
      <c r="W17" s="25">
        <f t="shared" si="9"/>
        <v>0</v>
      </c>
      <c r="X17" s="21">
        <f t="shared" si="6"/>
        <v>0</v>
      </c>
    </row>
    <row r="18" spans="1:24" x14ac:dyDescent="0.3">
      <c r="A18" s="2" t="s">
        <v>63</v>
      </c>
      <c r="B18" t="s">
        <v>70</v>
      </c>
      <c r="C18" s="12">
        <v>15</v>
      </c>
      <c r="D18" s="12">
        <v>50</v>
      </c>
      <c r="E18" s="12">
        <v>12</v>
      </c>
      <c r="F18" s="12">
        <v>57</v>
      </c>
      <c r="G18" s="12">
        <v>3</v>
      </c>
      <c r="H18" s="12">
        <v>38</v>
      </c>
      <c r="I18" s="17">
        <f t="shared" si="7"/>
        <v>10605</v>
      </c>
      <c r="J18" s="13">
        <v>42</v>
      </c>
      <c r="K18" s="13">
        <v>59</v>
      </c>
      <c r="L18" s="13">
        <v>71</v>
      </c>
      <c r="M18" s="13">
        <v>18</v>
      </c>
      <c r="N18" s="13">
        <v>85</v>
      </c>
      <c r="O18" s="13"/>
      <c r="P18" s="20">
        <f>SUMPRODUCT(J18:O18,J$8:O$8)</f>
        <v>12815</v>
      </c>
      <c r="Q18" s="13">
        <v>17</v>
      </c>
      <c r="R18" s="13">
        <v>20</v>
      </c>
      <c r="S18" s="13">
        <v>1</v>
      </c>
      <c r="T18" s="13">
        <v>0</v>
      </c>
      <c r="U18" s="13"/>
      <c r="V18" s="13"/>
      <c r="W18" s="25">
        <f t="shared" si="9"/>
        <v>1045</v>
      </c>
      <c r="X18" s="21">
        <f>I18+P18+W18</f>
        <v>24465</v>
      </c>
    </row>
    <row r="19" spans="1:24" hidden="1" x14ac:dyDescent="0.3">
      <c r="A19" s="2" t="s">
        <v>64</v>
      </c>
      <c r="C19" s="12">
        <v>7</v>
      </c>
      <c r="D19" s="12">
        <v>28</v>
      </c>
      <c r="E19" s="12">
        <v>3</v>
      </c>
      <c r="F19" s="12">
        <v>26</v>
      </c>
      <c r="G19" s="12">
        <v>14</v>
      </c>
      <c r="H19" s="12">
        <v>54</v>
      </c>
      <c r="I19" s="17">
        <f t="shared" si="7"/>
        <v>7777</v>
      </c>
      <c r="J19" s="13">
        <v>89</v>
      </c>
      <c r="K19" s="13">
        <v>95</v>
      </c>
      <c r="L19" s="13">
        <v>55</v>
      </c>
      <c r="M19" s="13">
        <v>28</v>
      </c>
      <c r="N19" s="13">
        <v>98</v>
      </c>
      <c r="O19" s="13"/>
      <c r="P19" s="20">
        <f t="shared" ref="P19:P23" si="15">SUMPRODUCT(J19:O19,J$8:O$8)</f>
        <v>14480</v>
      </c>
      <c r="Q19" s="13">
        <v>3</v>
      </c>
      <c r="R19" s="13">
        <v>11</v>
      </c>
      <c r="S19" s="13">
        <v>19</v>
      </c>
      <c r="T19" s="13">
        <v>14</v>
      </c>
      <c r="U19" s="13"/>
      <c r="V19" s="13"/>
      <c r="W19" s="25">
        <f t="shared" si="9"/>
        <v>1985.88</v>
      </c>
      <c r="X19" s="21">
        <f t="shared" ref="X19:X40" si="16">I19+P19+W19</f>
        <v>24242.880000000001</v>
      </c>
    </row>
    <row r="20" spans="1:24" hidden="1" x14ac:dyDescent="0.3">
      <c r="A20" s="2" t="s">
        <v>65</v>
      </c>
      <c r="C20" s="12">
        <v>27</v>
      </c>
      <c r="D20" s="12">
        <v>18</v>
      </c>
      <c r="E20" s="12">
        <v>52</v>
      </c>
      <c r="F20" s="12">
        <v>60</v>
      </c>
      <c r="G20" s="12">
        <v>35</v>
      </c>
      <c r="H20" s="12">
        <v>45</v>
      </c>
      <c r="I20" s="17">
        <f t="shared" si="7"/>
        <v>13877</v>
      </c>
      <c r="J20" s="13">
        <v>58</v>
      </c>
      <c r="K20" s="13">
        <v>27</v>
      </c>
      <c r="L20" s="13">
        <v>45</v>
      </c>
      <c r="M20" s="13">
        <v>68</v>
      </c>
      <c r="N20" s="13">
        <v>40</v>
      </c>
      <c r="O20" s="13"/>
      <c r="P20" s="20">
        <f t="shared" si="15"/>
        <v>11312.900000000001</v>
      </c>
      <c r="Q20" s="13">
        <v>10</v>
      </c>
      <c r="R20" s="13">
        <v>10</v>
      </c>
      <c r="S20" s="13">
        <v>8</v>
      </c>
      <c r="T20" s="13">
        <v>8</v>
      </c>
      <c r="U20" s="13"/>
      <c r="V20" s="13"/>
      <c r="W20" s="25">
        <f t="shared" si="9"/>
        <v>1315.94</v>
      </c>
      <c r="X20" s="21">
        <f t="shared" si="16"/>
        <v>26505.84</v>
      </c>
    </row>
    <row r="21" spans="1:24" hidden="1" x14ac:dyDescent="0.3">
      <c r="A21" s="2" t="s">
        <v>66</v>
      </c>
      <c r="C21" s="12">
        <v>24</v>
      </c>
      <c r="D21" s="12">
        <v>38</v>
      </c>
      <c r="E21" s="12">
        <v>14</v>
      </c>
      <c r="F21" s="12">
        <v>38</v>
      </c>
      <c r="G21" s="12">
        <v>48</v>
      </c>
      <c r="H21" s="12">
        <v>7</v>
      </c>
      <c r="I21" s="17">
        <f t="shared" si="7"/>
        <v>10080</v>
      </c>
      <c r="J21" s="13">
        <v>96</v>
      </c>
      <c r="K21" s="13">
        <v>19</v>
      </c>
      <c r="L21" s="13">
        <v>14</v>
      </c>
      <c r="M21" s="13">
        <v>85</v>
      </c>
      <c r="N21" s="13">
        <v>27</v>
      </c>
      <c r="O21" s="13"/>
      <c r="P21" s="20">
        <f t="shared" si="15"/>
        <v>9755.9</v>
      </c>
      <c r="Q21" s="13">
        <v>13</v>
      </c>
      <c r="R21" s="13">
        <v>6</v>
      </c>
      <c r="S21" s="13">
        <v>3</v>
      </c>
      <c r="T21" s="13">
        <v>19</v>
      </c>
      <c r="U21" s="13"/>
      <c r="V21" s="13"/>
      <c r="W21" s="25">
        <f t="shared" si="9"/>
        <v>1705.37</v>
      </c>
      <c r="X21" s="21">
        <f t="shared" si="16"/>
        <v>21541.27</v>
      </c>
    </row>
    <row r="22" spans="1:24" hidden="1" x14ac:dyDescent="0.3">
      <c r="A22" s="2" t="s">
        <v>67</v>
      </c>
      <c r="C22" s="12">
        <v>60</v>
      </c>
      <c r="D22" s="12">
        <v>18</v>
      </c>
      <c r="E22" s="12">
        <v>25</v>
      </c>
      <c r="F22" s="12">
        <v>50</v>
      </c>
      <c r="G22" s="12">
        <v>19</v>
      </c>
      <c r="H22" s="12">
        <v>14</v>
      </c>
      <c r="I22" s="17">
        <f t="shared" si="7"/>
        <v>12496</v>
      </c>
      <c r="J22" s="13">
        <v>21</v>
      </c>
      <c r="K22" s="13">
        <v>51</v>
      </c>
      <c r="L22" s="13">
        <v>95</v>
      </c>
      <c r="M22" s="13">
        <v>80</v>
      </c>
      <c r="N22" s="13">
        <v>77</v>
      </c>
      <c r="O22" s="13"/>
      <c r="P22" s="20">
        <f t="shared" si="15"/>
        <v>17478.5</v>
      </c>
      <c r="Q22" s="13">
        <v>10</v>
      </c>
      <c r="R22" s="13">
        <v>17</v>
      </c>
      <c r="S22" s="13">
        <v>7</v>
      </c>
      <c r="T22" s="13">
        <v>15</v>
      </c>
      <c r="U22" s="13"/>
      <c r="V22" s="13"/>
      <c r="W22" s="25">
        <f t="shared" si="9"/>
        <v>1924.82</v>
      </c>
      <c r="X22" s="21">
        <f t="shared" si="16"/>
        <v>31899.32</v>
      </c>
    </row>
    <row r="23" spans="1:24" hidden="1" x14ac:dyDescent="0.3">
      <c r="B23" t="s">
        <v>96</v>
      </c>
      <c r="C23" s="10">
        <f>SUM(C18:C22)</f>
        <v>133</v>
      </c>
      <c r="D23" s="10">
        <f t="shared" ref="D23:H23" si="17">SUM(D18:D22)</f>
        <v>152</v>
      </c>
      <c r="E23" s="10">
        <f t="shared" si="17"/>
        <v>106</v>
      </c>
      <c r="F23" s="10">
        <f t="shared" si="17"/>
        <v>231</v>
      </c>
      <c r="G23" s="10">
        <f t="shared" si="17"/>
        <v>119</v>
      </c>
      <c r="H23" s="10">
        <f t="shared" si="17"/>
        <v>158</v>
      </c>
      <c r="I23" s="17">
        <f t="shared" si="7"/>
        <v>54835</v>
      </c>
      <c r="J23" s="10">
        <f>SUM(J18:J22)</f>
        <v>306</v>
      </c>
      <c r="K23">
        <f t="shared" ref="K23:O23" si="18">SUM(K18:K22)</f>
        <v>251</v>
      </c>
      <c r="L23">
        <f t="shared" si="18"/>
        <v>280</v>
      </c>
      <c r="M23">
        <f t="shared" si="18"/>
        <v>279</v>
      </c>
      <c r="N23">
        <f t="shared" si="18"/>
        <v>327</v>
      </c>
      <c r="O23">
        <f t="shared" si="18"/>
        <v>0</v>
      </c>
      <c r="P23" s="20">
        <f t="shared" si="15"/>
        <v>65842.3</v>
      </c>
      <c r="Q23">
        <f>SUM(Q18:Q22)</f>
        <v>53</v>
      </c>
      <c r="R23">
        <f t="shared" ref="R23:T23" si="19">SUM(R18:R22)</f>
        <v>64</v>
      </c>
      <c r="S23">
        <f t="shared" si="19"/>
        <v>38</v>
      </c>
      <c r="T23">
        <f t="shared" si="19"/>
        <v>56</v>
      </c>
      <c r="U23">
        <f t="shared" ref="U23" si="20">SUM(U18:U22)</f>
        <v>0</v>
      </c>
      <c r="V23">
        <f t="shared" ref="V23" si="21">SUM(V18:V22)</f>
        <v>0</v>
      </c>
      <c r="W23" s="25">
        <f t="shared" si="9"/>
        <v>7977.01</v>
      </c>
      <c r="X23" s="21">
        <f t="shared" si="16"/>
        <v>128654.31</v>
      </c>
    </row>
    <row r="24" spans="1:24" hidden="1" x14ac:dyDescent="0.3">
      <c r="A24" s="6" t="s">
        <v>68</v>
      </c>
      <c r="B24" s="7" t="s">
        <v>69</v>
      </c>
      <c r="C24" s="16"/>
      <c r="D24" s="16"/>
      <c r="E24" s="16"/>
      <c r="F24" s="16"/>
      <c r="G24" s="16"/>
      <c r="H24" s="16"/>
      <c r="I24" s="17">
        <f t="shared" si="7"/>
        <v>0</v>
      </c>
      <c r="J24" s="20"/>
      <c r="K24" s="20"/>
      <c r="L24" s="20"/>
      <c r="M24" s="20"/>
      <c r="N24" s="20"/>
      <c r="O24" s="20"/>
      <c r="P24" s="20"/>
      <c r="Q24" s="24"/>
      <c r="R24" s="24"/>
      <c r="S24" s="24"/>
      <c r="T24" s="24"/>
      <c r="U24" s="24"/>
      <c r="V24" s="24"/>
      <c r="W24" s="25">
        <f t="shared" si="9"/>
        <v>0</v>
      </c>
      <c r="X24" s="21">
        <f t="shared" si="16"/>
        <v>0</v>
      </c>
    </row>
    <row r="25" spans="1:24" hidden="1" x14ac:dyDescent="0.3">
      <c r="A25" s="2" t="s">
        <v>71</v>
      </c>
      <c r="C25" s="12">
        <v>17</v>
      </c>
      <c r="D25" s="12">
        <v>38</v>
      </c>
      <c r="E25" s="12">
        <v>32</v>
      </c>
      <c r="F25" s="12">
        <v>8</v>
      </c>
      <c r="G25" s="12">
        <v>10</v>
      </c>
      <c r="H25" s="12">
        <v>12</v>
      </c>
      <c r="I25" s="17">
        <f>SUMPRODUCT(C25:H25,C$8:H$8)</f>
        <v>6814</v>
      </c>
      <c r="J25" s="13">
        <v>66</v>
      </c>
      <c r="K25" s="13">
        <v>62</v>
      </c>
      <c r="L25" s="13">
        <v>34</v>
      </c>
      <c r="M25" s="13">
        <v>72</v>
      </c>
      <c r="N25" s="13">
        <v>2</v>
      </c>
      <c r="O25" s="13"/>
      <c r="P25" s="20">
        <f>SUMPRODUCT(J25:O25,J$8:O$8)</f>
        <v>10389</v>
      </c>
      <c r="Q25" s="13">
        <v>13</v>
      </c>
      <c r="R25" s="13">
        <v>4</v>
      </c>
      <c r="S25" s="13">
        <v>10</v>
      </c>
      <c r="T25" s="13">
        <v>11</v>
      </c>
      <c r="U25" s="13"/>
      <c r="V25" s="13"/>
      <c r="W25" s="25">
        <f t="shared" si="9"/>
        <v>1433.08</v>
      </c>
      <c r="X25" s="21">
        <f t="shared" si="16"/>
        <v>18636.080000000002</v>
      </c>
    </row>
    <row r="26" spans="1:24" hidden="1" x14ac:dyDescent="0.3">
      <c r="A26" s="2" t="s">
        <v>72</v>
      </c>
      <c r="C26" s="12">
        <v>31</v>
      </c>
      <c r="D26" s="12">
        <v>3</v>
      </c>
      <c r="E26" s="12">
        <v>27</v>
      </c>
      <c r="F26" s="12">
        <v>23</v>
      </c>
      <c r="G26" s="12">
        <v>15</v>
      </c>
      <c r="H26" s="12">
        <v>23</v>
      </c>
      <c r="I26" s="17">
        <f t="shared" si="7"/>
        <v>7730</v>
      </c>
      <c r="J26" s="13">
        <v>74</v>
      </c>
      <c r="K26" s="13">
        <v>87</v>
      </c>
      <c r="L26" s="13">
        <v>25</v>
      </c>
      <c r="M26" s="13">
        <v>64</v>
      </c>
      <c r="N26" s="13">
        <v>21</v>
      </c>
      <c r="O26" s="13"/>
      <c r="P26" s="20">
        <f t="shared" ref="P26:P31" si="22">SUMPRODUCT(J26:O26,J$8:O$8)</f>
        <v>10648.399999999998</v>
      </c>
      <c r="Q26" s="13">
        <v>16</v>
      </c>
      <c r="R26" s="13">
        <v>9</v>
      </c>
      <c r="S26" s="13">
        <v>18</v>
      </c>
      <c r="T26" s="13">
        <v>13</v>
      </c>
      <c r="U26" s="13"/>
      <c r="V26" s="13"/>
      <c r="W26" s="25">
        <f t="shared" si="9"/>
        <v>2085.41</v>
      </c>
      <c r="X26" s="21">
        <f t="shared" si="16"/>
        <v>20463.809999999998</v>
      </c>
    </row>
    <row r="27" spans="1:24" hidden="1" x14ac:dyDescent="0.3">
      <c r="A27" s="2" t="s">
        <v>73</v>
      </c>
      <c r="C27" s="12">
        <v>11</v>
      </c>
      <c r="D27" s="12">
        <v>7</v>
      </c>
      <c r="E27" s="12">
        <v>35</v>
      </c>
      <c r="F27" s="12">
        <v>26</v>
      </c>
      <c r="G27" s="12">
        <v>30</v>
      </c>
      <c r="H27" s="12">
        <v>19</v>
      </c>
      <c r="I27" s="17">
        <f t="shared" si="7"/>
        <v>7163</v>
      </c>
      <c r="J27" s="13">
        <v>81</v>
      </c>
      <c r="K27" s="13">
        <v>24</v>
      </c>
      <c r="L27" s="13">
        <v>50</v>
      </c>
      <c r="M27" s="13">
        <v>60</v>
      </c>
      <c r="N27" s="13">
        <v>90</v>
      </c>
      <c r="O27" s="13"/>
      <c r="P27" s="20">
        <f t="shared" si="22"/>
        <v>13478.1</v>
      </c>
      <c r="Q27" s="13">
        <v>14</v>
      </c>
      <c r="R27" s="13">
        <v>15</v>
      </c>
      <c r="S27" s="13">
        <v>3</v>
      </c>
      <c r="T27" s="13">
        <v>1</v>
      </c>
      <c r="U27" s="13"/>
      <c r="V27" s="13"/>
      <c r="W27" s="25">
        <f t="shared" si="9"/>
        <v>954.88</v>
      </c>
      <c r="X27" s="21">
        <f t="shared" si="16"/>
        <v>21595.98</v>
      </c>
    </row>
    <row r="28" spans="1:24" hidden="1" x14ac:dyDescent="0.3">
      <c r="A28" s="2" t="s">
        <v>74</v>
      </c>
      <c r="C28" s="12">
        <v>29</v>
      </c>
      <c r="D28" s="12">
        <v>28</v>
      </c>
      <c r="E28" s="12">
        <v>13</v>
      </c>
      <c r="F28" s="12">
        <v>26</v>
      </c>
      <c r="G28" s="12">
        <v>20</v>
      </c>
      <c r="H28" s="12">
        <v>23</v>
      </c>
      <c r="I28" s="17">
        <f t="shared" si="7"/>
        <v>8747</v>
      </c>
      <c r="J28" s="13">
        <v>18</v>
      </c>
      <c r="K28" s="13">
        <v>28</v>
      </c>
      <c r="L28" s="13">
        <v>42</v>
      </c>
      <c r="M28" s="13">
        <v>2</v>
      </c>
      <c r="N28" s="13">
        <v>28</v>
      </c>
      <c r="O28" s="13"/>
      <c r="P28" s="20">
        <f t="shared" si="22"/>
        <v>5979.5999999999985</v>
      </c>
      <c r="Q28" s="13">
        <v>5</v>
      </c>
      <c r="R28" s="13">
        <v>4</v>
      </c>
      <c r="S28" s="13">
        <v>10</v>
      </c>
      <c r="T28" s="13">
        <v>10</v>
      </c>
      <c r="U28" s="13"/>
      <c r="V28" s="13"/>
      <c r="W28" s="25">
        <f t="shared" si="9"/>
        <v>1211.5499999999997</v>
      </c>
      <c r="X28" s="21">
        <f t="shared" si="16"/>
        <v>15938.149999999998</v>
      </c>
    </row>
    <row r="29" spans="1:24" hidden="1" x14ac:dyDescent="0.3">
      <c r="A29" s="2" t="s">
        <v>75</v>
      </c>
      <c r="C29" s="12">
        <v>24</v>
      </c>
      <c r="D29" s="12">
        <v>39</v>
      </c>
      <c r="E29" s="12">
        <v>29</v>
      </c>
      <c r="F29" s="12">
        <v>12</v>
      </c>
      <c r="G29" s="12">
        <v>36</v>
      </c>
      <c r="H29" s="12">
        <v>39</v>
      </c>
      <c r="I29" s="17">
        <f t="shared" si="7"/>
        <v>10467</v>
      </c>
      <c r="J29" s="13">
        <v>55</v>
      </c>
      <c r="K29" s="13">
        <v>65</v>
      </c>
      <c r="L29" s="13">
        <v>61</v>
      </c>
      <c r="M29" s="13">
        <v>69</v>
      </c>
      <c r="N29" s="13">
        <v>95</v>
      </c>
      <c r="O29" s="13"/>
      <c r="P29" s="20">
        <f t="shared" si="22"/>
        <v>15628.599999999999</v>
      </c>
      <c r="Q29" s="13">
        <v>7</v>
      </c>
      <c r="R29" s="13">
        <v>6</v>
      </c>
      <c r="S29" s="13">
        <v>12</v>
      </c>
      <c r="T29" s="13">
        <v>18</v>
      </c>
      <c r="U29" s="13"/>
      <c r="V29" s="13"/>
      <c r="W29" s="25">
        <f t="shared" si="9"/>
        <v>1870.0699999999997</v>
      </c>
      <c r="X29" s="21">
        <f t="shared" si="16"/>
        <v>27965.67</v>
      </c>
    </row>
    <row r="30" spans="1:24" hidden="1" x14ac:dyDescent="0.3">
      <c r="A30" s="2" t="s">
        <v>76</v>
      </c>
      <c r="C30" s="12">
        <v>10</v>
      </c>
      <c r="D30" s="12">
        <v>39</v>
      </c>
      <c r="E30" s="12">
        <v>7</v>
      </c>
      <c r="F30" s="12">
        <v>26</v>
      </c>
      <c r="G30" s="12">
        <v>4</v>
      </c>
      <c r="H30" s="12">
        <v>6</v>
      </c>
      <c r="I30" s="17">
        <f t="shared" si="7"/>
        <v>5575</v>
      </c>
      <c r="J30" s="13">
        <v>47</v>
      </c>
      <c r="K30" s="13">
        <v>43</v>
      </c>
      <c r="L30" s="13">
        <v>69</v>
      </c>
      <c r="M30" s="13">
        <v>93</v>
      </c>
      <c r="N30" s="13">
        <v>72</v>
      </c>
      <c r="O30" s="13"/>
      <c r="P30" s="20">
        <f t="shared" si="22"/>
        <v>16131.1</v>
      </c>
      <c r="Q30" s="13">
        <v>16</v>
      </c>
      <c r="R30" s="13">
        <v>2</v>
      </c>
      <c r="S30" s="13">
        <v>2</v>
      </c>
      <c r="T30" s="13">
        <v>1</v>
      </c>
      <c r="U30" s="13"/>
      <c r="V30" s="13"/>
      <c r="W30" s="25">
        <f t="shared" si="9"/>
        <v>526.70999999999992</v>
      </c>
      <c r="X30" s="21">
        <f t="shared" si="16"/>
        <v>22232.809999999998</v>
      </c>
    </row>
    <row r="31" spans="1:24" hidden="1" x14ac:dyDescent="0.3">
      <c r="B31" t="s">
        <v>96</v>
      </c>
      <c r="C31" s="10">
        <f>SUM(C25:C30)</f>
        <v>122</v>
      </c>
      <c r="D31" s="10">
        <f t="shared" ref="D31:H31" si="23">SUM(D25:D30)</f>
        <v>154</v>
      </c>
      <c r="E31" s="10">
        <f t="shared" si="23"/>
        <v>143</v>
      </c>
      <c r="F31" s="10">
        <f t="shared" si="23"/>
        <v>121</v>
      </c>
      <c r="G31" s="10">
        <f t="shared" si="23"/>
        <v>115</v>
      </c>
      <c r="H31" s="10">
        <f t="shared" si="23"/>
        <v>122</v>
      </c>
      <c r="I31" s="17">
        <f t="shared" si="7"/>
        <v>46496</v>
      </c>
      <c r="J31" s="10">
        <f>SUM(J25:J30)</f>
        <v>341</v>
      </c>
      <c r="K31">
        <f t="shared" ref="K31:N31" si="24">SUM(K25:K30)</f>
        <v>309</v>
      </c>
      <c r="L31">
        <f t="shared" si="24"/>
        <v>281</v>
      </c>
      <c r="M31">
        <f t="shared" si="24"/>
        <v>360</v>
      </c>
      <c r="N31">
        <f t="shared" si="24"/>
        <v>308</v>
      </c>
      <c r="O31">
        <f>SUM(O25:O30)</f>
        <v>0</v>
      </c>
      <c r="P31" s="20">
        <f t="shared" si="22"/>
        <v>72254.8</v>
      </c>
      <c r="Q31">
        <f>SUM(Q25:Q30)</f>
        <v>71</v>
      </c>
      <c r="R31">
        <f t="shared" ref="R31:T31" si="25">SUM(R25:R30)</f>
        <v>40</v>
      </c>
      <c r="S31">
        <f t="shared" si="25"/>
        <v>55</v>
      </c>
      <c r="T31">
        <f t="shared" si="25"/>
        <v>54</v>
      </c>
      <c r="U31">
        <f t="shared" ref="U31" si="26">SUM(U25:U30)</f>
        <v>0</v>
      </c>
      <c r="V31">
        <f t="shared" ref="V31" si="27">SUM(V25:V30)</f>
        <v>0</v>
      </c>
      <c r="W31" s="25">
        <f t="shared" si="9"/>
        <v>8081.6999999999989</v>
      </c>
      <c r="X31" s="21">
        <f t="shared" si="16"/>
        <v>126832.5</v>
      </c>
    </row>
    <row r="32" spans="1:24" hidden="1" x14ac:dyDescent="0.3">
      <c r="A32" s="6" t="s">
        <v>77</v>
      </c>
      <c r="B32" s="7" t="s">
        <v>69</v>
      </c>
      <c r="C32" s="16"/>
      <c r="D32" s="16"/>
      <c r="E32" s="16"/>
      <c r="F32" s="16"/>
      <c r="G32" s="16"/>
      <c r="H32" s="16"/>
      <c r="I32" s="17">
        <f t="shared" si="7"/>
        <v>0</v>
      </c>
      <c r="J32" s="20"/>
      <c r="K32" s="20"/>
      <c r="L32" s="20"/>
      <c r="M32" s="20"/>
      <c r="N32" s="20"/>
      <c r="O32" s="20"/>
      <c r="P32" s="20"/>
      <c r="Q32" s="24"/>
      <c r="R32" s="24"/>
      <c r="S32" s="24"/>
      <c r="T32" s="24"/>
      <c r="U32" s="24"/>
      <c r="V32" s="24"/>
      <c r="W32" s="25">
        <f t="shared" si="9"/>
        <v>0</v>
      </c>
      <c r="X32" s="21">
        <f t="shared" si="16"/>
        <v>0</v>
      </c>
    </row>
    <row r="33" spans="1:24" hidden="1" x14ac:dyDescent="0.3">
      <c r="A33" s="2" t="s">
        <v>78</v>
      </c>
      <c r="C33" s="12">
        <v>3</v>
      </c>
      <c r="D33" s="12">
        <v>12</v>
      </c>
      <c r="E33" s="12">
        <v>28</v>
      </c>
      <c r="F33" s="12">
        <v>29</v>
      </c>
      <c r="G33" s="12">
        <v>34</v>
      </c>
      <c r="H33" s="12">
        <v>26</v>
      </c>
      <c r="I33" s="17">
        <f t="shared" si="7"/>
        <v>7180</v>
      </c>
      <c r="J33" s="13">
        <v>57</v>
      </c>
      <c r="K33" s="13">
        <v>68</v>
      </c>
      <c r="L33" s="13">
        <v>71</v>
      </c>
      <c r="M33" s="13">
        <v>24</v>
      </c>
      <c r="N33" s="13">
        <v>79</v>
      </c>
      <c r="O33" s="13"/>
      <c r="P33" s="20">
        <f>SUMPRODUCT(J33:O33,J$8:O$8)</f>
        <v>13544</v>
      </c>
      <c r="Q33" s="13">
        <v>10</v>
      </c>
      <c r="R33" s="13">
        <v>16</v>
      </c>
      <c r="S33" s="13">
        <v>10</v>
      </c>
      <c r="T33" s="13">
        <v>12</v>
      </c>
      <c r="U33" s="13"/>
      <c r="V33" s="13"/>
      <c r="W33" s="25">
        <f t="shared" si="9"/>
        <v>1828.8399999999997</v>
      </c>
      <c r="X33" s="21">
        <f t="shared" si="16"/>
        <v>22552.84</v>
      </c>
    </row>
    <row r="34" spans="1:24" hidden="1" x14ac:dyDescent="0.3">
      <c r="A34" s="2" t="s">
        <v>79</v>
      </c>
      <c r="C34" s="12">
        <v>25</v>
      </c>
      <c r="D34" s="12">
        <v>0</v>
      </c>
      <c r="E34" s="12">
        <v>33</v>
      </c>
      <c r="F34" s="12">
        <v>13</v>
      </c>
      <c r="G34" s="12">
        <v>21</v>
      </c>
      <c r="H34" s="12">
        <v>27</v>
      </c>
      <c r="I34" s="17">
        <f t="shared" si="7"/>
        <v>7186</v>
      </c>
      <c r="J34" s="13">
        <v>8</v>
      </c>
      <c r="K34" s="13">
        <v>89</v>
      </c>
      <c r="L34" s="13">
        <v>89</v>
      </c>
      <c r="M34" s="13">
        <v>40</v>
      </c>
      <c r="N34" s="13">
        <v>32</v>
      </c>
      <c r="O34" s="13"/>
      <c r="P34" s="20">
        <f t="shared" ref="P34:P38" si="28">SUMPRODUCT(J34:O34,J$8:O$8)</f>
        <v>13850.9</v>
      </c>
      <c r="Q34" s="13">
        <v>13</v>
      </c>
      <c r="R34" s="13">
        <v>8</v>
      </c>
      <c r="S34" s="13">
        <v>7</v>
      </c>
      <c r="T34" s="13">
        <v>2</v>
      </c>
      <c r="U34" s="13"/>
      <c r="V34" s="13"/>
      <c r="W34" s="25">
        <f t="shared" si="9"/>
        <v>915.92</v>
      </c>
      <c r="X34" s="21">
        <f t="shared" si="16"/>
        <v>21952.82</v>
      </c>
    </row>
    <row r="35" spans="1:24" hidden="1" x14ac:dyDescent="0.3">
      <c r="A35" s="2" t="s">
        <v>80</v>
      </c>
      <c r="C35" s="12">
        <v>19</v>
      </c>
      <c r="D35" s="12">
        <v>27</v>
      </c>
      <c r="E35" s="12">
        <v>14</v>
      </c>
      <c r="F35" s="12">
        <v>2</v>
      </c>
      <c r="G35" s="12">
        <v>32</v>
      </c>
      <c r="H35" s="12">
        <v>10</v>
      </c>
      <c r="I35" s="17">
        <f t="shared" si="7"/>
        <v>6162</v>
      </c>
      <c r="J35" s="13">
        <v>83</v>
      </c>
      <c r="K35" s="13">
        <v>81</v>
      </c>
      <c r="L35" s="13">
        <v>4</v>
      </c>
      <c r="M35" s="13">
        <v>17</v>
      </c>
      <c r="N35" s="13">
        <v>39</v>
      </c>
      <c r="O35" s="13"/>
      <c r="P35" s="20">
        <f t="shared" si="28"/>
        <v>6786.2</v>
      </c>
      <c r="Q35" s="13">
        <v>5</v>
      </c>
      <c r="R35" s="13">
        <v>2</v>
      </c>
      <c r="S35" s="13">
        <v>11</v>
      </c>
      <c r="T35" s="13">
        <v>12</v>
      </c>
      <c r="U35" s="13"/>
      <c r="V35" s="13"/>
      <c r="W35" s="25">
        <f t="shared" si="9"/>
        <v>1302.5</v>
      </c>
      <c r="X35" s="21">
        <f t="shared" si="16"/>
        <v>14250.7</v>
      </c>
    </row>
    <row r="36" spans="1:24" hidden="1" x14ac:dyDescent="0.3">
      <c r="A36" s="2" t="s">
        <v>81</v>
      </c>
      <c r="C36" s="12">
        <v>19</v>
      </c>
      <c r="D36" s="12">
        <v>22</v>
      </c>
      <c r="E36" s="12">
        <v>39</v>
      </c>
      <c r="F36" s="12">
        <v>2</v>
      </c>
      <c r="G36" s="12">
        <v>1</v>
      </c>
      <c r="H36" s="12">
        <v>18</v>
      </c>
      <c r="I36" s="17">
        <f t="shared" si="7"/>
        <v>5952</v>
      </c>
      <c r="J36" s="13">
        <v>55</v>
      </c>
      <c r="K36" s="13">
        <v>77</v>
      </c>
      <c r="L36" s="13">
        <v>71</v>
      </c>
      <c r="M36" s="13">
        <v>48</v>
      </c>
      <c r="N36" s="13">
        <v>64</v>
      </c>
      <c r="O36" s="13"/>
      <c r="P36" s="20">
        <f t="shared" si="28"/>
        <v>14585.400000000001</v>
      </c>
      <c r="Q36" s="13">
        <v>10</v>
      </c>
      <c r="R36" s="13">
        <v>17</v>
      </c>
      <c r="S36" s="13">
        <v>3</v>
      </c>
      <c r="T36" s="13">
        <v>14</v>
      </c>
      <c r="U36" s="13"/>
      <c r="V36" s="13"/>
      <c r="W36" s="25">
        <f t="shared" si="9"/>
        <v>1711.81</v>
      </c>
      <c r="X36" s="21">
        <f t="shared" si="16"/>
        <v>22249.210000000003</v>
      </c>
    </row>
    <row r="37" spans="1:24" x14ac:dyDescent="0.3">
      <c r="A37" s="2" t="s">
        <v>82</v>
      </c>
      <c r="C37" s="12"/>
      <c r="D37" s="12"/>
      <c r="E37" s="12"/>
      <c r="F37" s="12"/>
      <c r="G37" s="12"/>
      <c r="H37" s="12"/>
      <c r="I37" s="17">
        <f t="shared" si="7"/>
        <v>0</v>
      </c>
      <c r="J37" s="13">
        <v>23</v>
      </c>
      <c r="K37" s="13">
        <v>22</v>
      </c>
      <c r="L37" s="13">
        <v>30</v>
      </c>
      <c r="M37" s="13">
        <v>6</v>
      </c>
      <c r="N37" s="13">
        <v>98</v>
      </c>
      <c r="O37" s="13"/>
      <c r="P37" s="20">
        <f t="shared" si="28"/>
        <v>7497.9</v>
      </c>
      <c r="Q37" s="13">
        <v>8</v>
      </c>
      <c r="R37" s="13">
        <v>11</v>
      </c>
      <c r="S37" s="13">
        <v>4</v>
      </c>
      <c r="T37" s="13">
        <v>17</v>
      </c>
      <c r="U37" s="13"/>
      <c r="V37" s="13"/>
      <c r="W37" s="25">
        <f t="shared" si="9"/>
        <v>1689.19</v>
      </c>
      <c r="X37" s="21">
        <f t="shared" si="16"/>
        <v>9187.09</v>
      </c>
    </row>
    <row r="38" spans="1:24" x14ac:dyDescent="0.3">
      <c r="A38" s="2" t="s">
        <v>83</v>
      </c>
      <c r="C38" s="12">
        <v>39</v>
      </c>
      <c r="D38" s="12">
        <v>13</v>
      </c>
      <c r="E38" s="12">
        <v>2</v>
      </c>
      <c r="F38" s="12">
        <v>11</v>
      </c>
      <c r="G38" s="12">
        <v>20</v>
      </c>
      <c r="H38" s="12">
        <v>10</v>
      </c>
      <c r="I38" s="17">
        <f t="shared" si="7"/>
        <v>6648</v>
      </c>
      <c r="J38" s="13">
        <v>72</v>
      </c>
      <c r="K38" s="13">
        <v>82</v>
      </c>
      <c r="L38" s="13">
        <v>58</v>
      </c>
      <c r="M38" s="13">
        <v>40</v>
      </c>
      <c r="N38" s="13">
        <v>34</v>
      </c>
      <c r="O38" s="13"/>
      <c r="P38" s="20">
        <f t="shared" si="28"/>
        <v>12482.399999999998</v>
      </c>
      <c r="Q38" s="13">
        <v>7</v>
      </c>
      <c r="R38" s="13">
        <v>9</v>
      </c>
      <c r="S38" s="13">
        <v>6</v>
      </c>
      <c r="T38" s="13">
        <v>10</v>
      </c>
      <c r="U38" s="13"/>
      <c r="V38" s="13"/>
      <c r="W38" s="25">
        <f t="shared" si="9"/>
        <v>1263.9499999999998</v>
      </c>
      <c r="X38" s="21">
        <f t="shared" si="16"/>
        <v>20394.349999999999</v>
      </c>
    </row>
    <row r="39" spans="1:24" x14ac:dyDescent="0.3">
      <c r="B39" t="s">
        <v>96</v>
      </c>
      <c r="C39" s="10">
        <f>SUM(C33:C38)</f>
        <v>105</v>
      </c>
      <c r="D39" s="10">
        <f t="shared" ref="D39:H39" si="29">SUM(D33:D38)</f>
        <v>74</v>
      </c>
      <c r="E39" s="10">
        <f t="shared" si="29"/>
        <v>116</v>
      </c>
      <c r="F39" s="10">
        <f t="shared" si="29"/>
        <v>57</v>
      </c>
      <c r="G39" s="10">
        <f t="shared" si="29"/>
        <v>108</v>
      </c>
      <c r="H39" s="10">
        <f t="shared" si="29"/>
        <v>91</v>
      </c>
      <c r="I39" s="17">
        <f t="shared" si="7"/>
        <v>33128</v>
      </c>
      <c r="J39" s="10">
        <f>SUM(J33:J38)</f>
        <v>298</v>
      </c>
      <c r="K39">
        <f t="shared" ref="K39:O39" si="30">SUM(K33:K38)</f>
        <v>419</v>
      </c>
      <c r="L39">
        <f t="shared" si="30"/>
        <v>323</v>
      </c>
      <c r="M39">
        <f t="shared" si="30"/>
        <v>175</v>
      </c>
      <c r="N39">
        <f t="shared" si="30"/>
        <v>346</v>
      </c>
      <c r="O39">
        <f t="shared" si="30"/>
        <v>0</v>
      </c>
      <c r="P39" s="20">
        <f>SUMPRODUCT(J39:O39,J$8:O$8)</f>
        <v>68746.8</v>
      </c>
      <c r="Q39">
        <f>SUM(Q33:Q38)</f>
        <v>53</v>
      </c>
      <c r="R39">
        <f t="shared" ref="R39:T39" si="31">SUM(R33:R38)</f>
        <v>63</v>
      </c>
      <c r="S39">
        <f t="shared" si="31"/>
        <v>41</v>
      </c>
      <c r="T39">
        <f t="shared" si="31"/>
        <v>67</v>
      </c>
      <c r="U39">
        <f t="shared" ref="U39" si="32">SUM(U33:U38)</f>
        <v>0</v>
      </c>
      <c r="V39">
        <f t="shared" ref="V39" si="33">SUM(V33:V38)</f>
        <v>0</v>
      </c>
      <c r="W39" s="25">
        <f t="shared" si="9"/>
        <v>8712.2099999999991</v>
      </c>
      <c r="X39" s="21">
        <f t="shared" si="16"/>
        <v>110587.01000000001</v>
      </c>
    </row>
    <row r="40" spans="1:24" x14ac:dyDescent="0.3">
      <c r="A40" s="9"/>
      <c r="B40" s="7" t="s">
        <v>95</v>
      </c>
      <c r="C40" s="16">
        <f>SUM(C10:C15,C18:C22,C25:C30,C33:C38)</f>
        <v>479</v>
      </c>
      <c r="D40" s="16">
        <f t="shared" ref="D40:H40" si="34">SUM(D10:D15,D18:D22,D25:D30,D33:D38)</f>
        <v>394</v>
      </c>
      <c r="E40" s="16">
        <f t="shared" si="34"/>
        <v>379</v>
      </c>
      <c r="F40" s="16">
        <f t="shared" si="34"/>
        <v>423</v>
      </c>
      <c r="G40" s="16">
        <f t="shared" si="34"/>
        <v>356</v>
      </c>
      <c r="H40" s="16">
        <f t="shared" si="34"/>
        <v>385</v>
      </c>
      <c r="I40" s="17">
        <f t="shared" ref="I40" si="35">SUMPRODUCT(C40:H40,C38:H38)</f>
        <v>40184</v>
      </c>
      <c r="J40" s="14">
        <f>SUM(J10:J15,J18:J22,J25:J30,J33:J38)</f>
        <v>960</v>
      </c>
      <c r="K40" s="14">
        <f t="shared" ref="K40:P40" si="36">SUM(K10:K15,K18:K22,K25:K30,K33:K38)</f>
        <v>988</v>
      </c>
      <c r="L40" s="14">
        <f t="shared" si="36"/>
        <v>893</v>
      </c>
      <c r="M40" s="14">
        <f t="shared" si="36"/>
        <v>822</v>
      </c>
      <c r="N40" s="14">
        <f t="shared" si="36"/>
        <v>989</v>
      </c>
      <c r="O40" s="14">
        <f t="shared" si="36"/>
        <v>0</v>
      </c>
      <c r="P40" s="20">
        <f t="shared" si="36"/>
        <v>208965.7</v>
      </c>
      <c r="Q40" s="24">
        <f>SUM(Q10:Q15,Q18:Q22,Q25:Q30,Q33:Q38)</f>
        <v>212</v>
      </c>
      <c r="R40" s="24">
        <f t="shared" ref="R40:W40" si="37">SUM(R10:R15,R18:R22,R25:R30,R33:R38)</f>
        <v>235</v>
      </c>
      <c r="S40" s="24">
        <f t="shared" si="37"/>
        <v>206</v>
      </c>
      <c r="T40" s="24">
        <f t="shared" si="37"/>
        <v>233</v>
      </c>
      <c r="U40" s="24">
        <f t="shared" si="37"/>
        <v>0</v>
      </c>
      <c r="V40" s="24">
        <f t="shared" si="37"/>
        <v>0</v>
      </c>
      <c r="W40" s="25">
        <f t="shared" si="37"/>
        <v>33821.409999999996</v>
      </c>
      <c r="X40" s="21">
        <f t="shared" si="16"/>
        <v>282971.11</v>
      </c>
    </row>
  </sheetData>
  <mergeCells count="9">
    <mergeCell ref="W5:W7"/>
    <mergeCell ref="X5:X7"/>
    <mergeCell ref="A6:A7"/>
    <mergeCell ref="B6:B7"/>
    <mergeCell ref="C5:H5"/>
    <mergeCell ref="I5:I7"/>
    <mergeCell ref="J5:O5"/>
    <mergeCell ref="P5:P7"/>
    <mergeCell ref="Q5:V5"/>
  </mergeCells>
  <pageMargins left="0.7" right="0.7" top="0.78740157499999996" bottom="0.78740157499999996" header="0.3" footer="0.3"/>
  <pageSetup paperSize="9" orientation="portrait" r:id="rId1"/>
  <ignoredErrors>
    <ignoredError sqref="P39 I16 P16 I23 P23 I31 P31 I39:I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Cover</vt:lpstr>
      <vt:lpstr>Quelldaten</vt:lpstr>
      <vt:lpstr>Team</vt:lpstr>
      <vt:lpstr>Produktion</vt:lpstr>
      <vt:lpstr>Sonstiges</vt:lpstr>
      <vt:lpstr>Kostenplan</vt:lpstr>
      <vt:lpstr>Produktion</vt:lpstr>
      <vt:lpstr>Sonstiges</vt:lpstr>
      <vt:lpstr>Team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</dc:creator>
  <cp:lastModifiedBy>Harald Nahrstedt</cp:lastModifiedBy>
  <dcterms:created xsi:type="dcterms:W3CDTF">2013-06-24T05:44:11Z</dcterms:created>
  <dcterms:modified xsi:type="dcterms:W3CDTF">2026-06-09T07:24:04Z</dcterms:modified>
</cp:coreProperties>
</file>