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35490AE2-CD8C-4011-8A75-F80FE676BD52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4" r:id="rId1"/>
    <sheet name="Quelldaten" sheetId="5" r:id="rId2"/>
    <sheet name="Seilverlauf" sheetId="1" r:id="rId3"/>
  </sheets>
  <definedNames>
    <definedName name="b_1">Seilverlauf!$D$2</definedName>
    <definedName name="b_2">Seilverlauf!$E$2</definedName>
    <definedName name="b_3">Seilverlauf!$F$2</definedName>
    <definedName name="b_4">Seilverlauf!$G$2</definedName>
    <definedName name="b_5">Seilverlauf!$H$2</definedName>
    <definedName name="b_6">Seilverlauf!$I$2</definedName>
    <definedName name="x_">Seilverlauf!$K$2:$K$52</definedName>
    <definedName name="x_0">Seilverlauf!$A$2</definedName>
    <definedName name="x_1">Seilverlauf!$A$3</definedName>
    <definedName name="x_2">Seilverlauf!$A$4</definedName>
    <definedName name="x_3">Seilverlauf!$A$5</definedName>
    <definedName name="x_4">Seilverlauf!$A$6</definedName>
    <definedName name="x_5">Seilverlauf!$A$7</definedName>
    <definedName name="x_6">Seilverlauf!$A$8</definedName>
    <definedName name="y_0">Seilverlauf!$B$2</definedName>
    <definedName name="y_1">Seilverlauf!$B$3</definedName>
    <definedName name="y_2">Seilverlauf!$B$4</definedName>
    <definedName name="y_3">Seilverlauf!$B$5</definedName>
    <definedName name="y_4">Seilverlauf!$B$6</definedName>
    <definedName name="y_5">Seilverlauf!$B$7</definedName>
    <definedName name="y_6">Seilverlauf!$B$8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E6" i="1" s="1"/>
  <c r="D6" i="1"/>
  <c r="D5" i="1"/>
  <c r="D4" i="1"/>
  <c r="D3" i="1"/>
  <c r="D2" i="1"/>
  <c r="E5" i="1" l="1"/>
  <c r="E4" i="1"/>
  <c r="F4" i="1" s="1"/>
  <c r="E3" i="1"/>
  <c r="F3" i="1" s="1"/>
  <c r="F5" i="1"/>
  <c r="E2" i="1"/>
  <c r="G3" i="1" l="1"/>
  <c r="G4" i="1"/>
  <c r="F2" i="1"/>
  <c r="G2" i="1" s="1"/>
  <c r="H3" i="1"/>
  <c r="H2" i="1" l="1"/>
  <c r="I2" i="1" s="1"/>
  <c r="L19" i="1" l="1"/>
  <c r="L22" i="1"/>
  <c r="L40" i="1"/>
  <c r="L36" i="1"/>
  <c r="L51" i="1"/>
  <c r="L37" i="1"/>
  <c r="L33" i="1"/>
  <c r="L10" i="1"/>
  <c r="L28" i="1"/>
  <c r="L38" i="1"/>
  <c r="L9" i="1"/>
  <c r="L27" i="1"/>
  <c r="L23" i="1"/>
  <c r="L6" i="1"/>
  <c r="L24" i="1"/>
  <c r="L20" i="1"/>
  <c r="L48" i="1"/>
  <c r="L15" i="1"/>
  <c r="L30" i="1"/>
  <c r="L17" i="1"/>
  <c r="L42" i="1"/>
  <c r="L47" i="1"/>
  <c r="L2" i="1"/>
  <c r="L26" i="1"/>
  <c r="L44" i="1"/>
  <c r="L11" i="1"/>
  <c r="L7" i="1"/>
  <c r="L35" i="1"/>
  <c r="L21" i="1"/>
  <c r="L16" i="1"/>
  <c r="L18" i="1"/>
  <c r="L49" i="1"/>
  <c r="L13" i="1"/>
  <c r="L31" i="1"/>
  <c r="L46" i="1"/>
  <c r="L3" i="1"/>
  <c r="L41" i="1"/>
  <c r="L8" i="1"/>
  <c r="L4" i="1"/>
  <c r="L14" i="1"/>
  <c r="L50" i="1"/>
  <c r="L32" i="1"/>
  <c r="L34" i="1"/>
  <c r="L12" i="1"/>
  <c r="L45" i="1"/>
  <c r="L29" i="1"/>
  <c r="L39" i="1"/>
  <c r="L43" i="1"/>
  <c r="L25" i="1"/>
  <c r="L52" i="1"/>
  <c r="L5" i="1"/>
</calcChain>
</file>

<file path=xl/sharedStrings.xml><?xml version="1.0" encoding="utf-8"?>
<sst xmlns="http://schemas.openxmlformats.org/spreadsheetml/2006/main" count="18" uniqueCount="14">
  <si>
    <t>x</t>
  </si>
  <si>
    <t>y</t>
  </si>
  <si>
    <t>Kapitel</t>
  </si>
  <si>
    <t>Thema</t>
  </si>
  <si>
    <t>Inhalt</t>
  </si>
  <si>
    <t>Autor</t>
  </si>
  <si>
    <t>Harald Nahrstedt</t>
  </si>
  <si>
    <t>Version</t>
  </si>
  <si>
    <t>Excel in Perfektion</t>
  </si>
  <si>
    <t>Springer Vieweg Verlag</t>
  </si>
  <si>
    <t>Interpolation</t>
  </si>
  <si>
    <t>Letzte Bearbeitung</t>
  </si>
  <si>
    <t>5.0</t>
  </si>
  <si>
    <t>Messdaten analysieren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</si>
</sst>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0" fontId="4" fillId="0" borderId="0" xfId="1" applyFont="1"/>
    <xf numFmtId="14" fontId="4" fillId="0" borderId="0" xfId="1" applyNumberFormat="1" applyFont="1" applyAlignment="1">
      <alignment horizontal="left"/>
    </xf>
    <xf numFmtId="0" fontId="4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4" fillId="0" borderId="0" xfId="3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5" fillId="0" borderId="0" xfId="2" applyFont="1" applyAlignment="1">
      <alignment horizontal="left" indent="1"/>
    </xf>
    <xf numFmtId="0" fontId="7" fillId="0" borderId="0" xfId="1" applyFont="1" applyAlignment="1">
      <alignment horizontal="left" indent="1"/>
    </xf>
    <xf numFmtId="0" fontId="3" fillId="2" borderId="0" xfId="6" applyFont="1" applyFill="1"/>
    <xf numFmtId="0" fontId="3" fillId="2" borderId="0" xfId="6" applyFont="1" applyFill="1" applyAlignment="1">
      <alignment horizontal="center"/>
    </xf>
    <xf numFmtId="0" fontId="4" fillId="3" borderId="0" xfId="6" applyFont="1" applyFill="1" applyAlignment="1">
      <alignment wrapText="1"/>
    </xf>
    <xf numFmtId="0" fontId="4" fillId="3" borderId="0" xfId="6" applyFont="1" applyFill="1" applyAlignment="1">
      <alignment horizontal="center" wrapText="1"/>
    </xf>
    <xf numFmtId="0" fontId="4" fillId="3" borderId="0" xfId="6" applyFont="1" applyFill="1"/>
    <xf numFmtId="0" fontId="4" fillId="0" borderId="0" xfId="2" applyFont="1" applyAlignment="1">
      <alignment horizontal="left" indent="1"/>
    </xf>
    <xf numFmtId="0" fontId="6" fillId="0" borderId="0" xfId="0" applyFont="1" applyFill="1" applyAlignment="1">
      <alignment horizontal="center"/>
    </xf>
    <xf numFmtId="0" fontId="4" fillId="4" borderId="0" xfId="1" applyFont="1" applyFill="1"/>
    <xf numFmtId="0" fontId="4" fillId="4" borderId="0" xfId="1" applyFont="1" applyFill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1" applyFont="1" applyAlignment="1">
      <alignment horizontal="left" indent="1"/>
    </xf>
  </cellXfs>
  <cellStyles count="8">
    <cellStyle name="Euro" xfId="4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3" xr:uid="{00000000-0005-0000-0000-000004000000}"/>
    <cellStyle name="Standard 3" xfId="7" xr:uid="{00000000-0005-0000-0000-000005000000}"/>
    <cellStyle name="Standard 4" xfId="2" xr:uid="{00000000-0005-0000-0000-000006000000}"/>
    <cellStyle name="Standard 4 2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Seilverlauf!$L$1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Seilverlauf!$K$2:$K$52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Seilverlauf!$L$2:$L$52</c:f>
              <c:numCache>
                <c:formatCode>General</c:formatCode>
                <c:ptCount val="51"/>
                <c:pt idx="0">
                  <c:v>30</c:v>
                </c:pt>
                <c:pt idx="1">
                  <c:v>29.096550750000002</c:v>
                </c:pt>
                <c:pt idx="2">
                  <c:v>28.004607999999998</c:v>
                </c:pt>
                <c:pt idx="3">
                  <c:v>26.785108000000001</c:v>
                </c:pt>
                <c:pt idx="4">
                  <c:v>25.489403428571428</c:v>
                </c:pt>
                <c:pt idx="5">
                  <c:v>24.16015625</c:v>
                </c:pt>
                <c:pt idx="6">
                  <c:v>22.832192000000003</c:v>
                </c:pt>
                <c:pt idx="7">
                  <c:v>21.5333155</c:v>
                </c:pt>
                <c:pt idx="8">
                  <c:v>20.285087999999998</c:v>
                </c:pt>
                <c:pt idx="9">
                  <c:v>19.103565750000001</c:v>
                </c:pt>
                <c:pt idx="10">
                  <c:v>18</c:v>
                </c:pt>
                <c:pt idx="11">
                  <c:v>16.981498428571431</c:v>
                </c:pt>
                <c:pt idx="12">
                  <c:v>16.051648</c:v>
                </c:pt>
                <c:pt idx="13">
                  <c:v>15.21109925</c:v>
                </c:pt>
                <c:pt idx="14">
                  <c:v>14.458112</c:v>
                </c:pt>
                <c:pt idx="15">
                  <c:v>13.7890625</c:v>
                </c:pt>
                <c:pt idx="16">
                  <c:v>13.198912000000002</c:v>
                </c:pt>
                <c:pt idx="17">
                  <c:v>12.681636749999999</c:v>
                </c:pt>
                <c:pt idx="18">
                  <c:v>12.230619428571428</c:v>
                </c:pt>
                <c:pt idx="19">
                  <c:v>11.839002000000001</c:v>
                </c:pt>
                <c:pt idx="20">
                  <c:v>11.5</c:v>
                </c:pt>
                <c:pt idx="21">
                  <c:v>11.207178249999998</c:v>
                </c:pt>
                <c:pt idx="22">
                  <c:v>10.954688000000001</c:v>
                </c:pt>
                <c:pt idx="23">
                  <c:v>10.737465500000003</c:v>
                </c:pt>
                <c:pt idx="24">
                  <c:v>10.551392000000002</c:v>
                </c:pt>
                <c:pt idx="25">
                  <c:v>10.393415178571427</c:v>
                </c:pt>
                <c:pt idx="26">
                  <c:v>10.261631999999997</c:v>
                </c:pt>
                <c:pt idx="27">
                  <c:v>10.155333000000001</c:v>
                </c:pt>
                <c:pt idx="28">
                  <c:v>10.075007999999997</c:v>
                </c:pt>
                <c:pt idx="29">
                  <c:v>10.022313250000002</c:v>
                </c:pt>
                <c:pt idx="30">
                  <c:v>10.000000000000002</c:v>
                </c:pt>
                <c:pt idx="31">
                  <c:v>10.011804500000006</c:v>
                </c:pt>
                <c:pt idx="32">
                  <c:v>10.06229942857143</c:v>
                </c:pt>
                <c:pt idx="33">
                  <c:v>10.156706749999994</c:v>
                </c:pt>
                <c:pt idx="34">
                  <c:v>10.300672000000004</c:v>
                </c:pt>
                <c:pt idx="35">
                  <c:v>10.499999999999998</c:v>
                </c:pt>
                <c:pt idx="36">
                  <c:v>10.760352000000003</c:v>
                </c:pt>
                <c:pt idx="37">
                  <c:v>11.08690425</c:v>
                </c:pt>
                <c:pt idx="38">
                  <c:v>11.483968000000001</c:v>
                </c:pt>
                <c:pt idx="39">
                  <c:v>11.954570928571425</c:v>
                </c:pt>
                <c:pt idx="40">
                  <c:v>12.499999999999996</c:v>
                </c:pt>
                <c:pt idx="41">
                  <c:v>13.119305750000008</c:v>
                </c:pt>
                <c:pt idx="42">
                  <c:v>13.808768000000001</c:v>
                </c:pt>
                <c:pt idx="43">
                  <c:v>14.561322999999996</c:v>
                </c:pt>
                <c:pt idx="44">
                  <c:v>15.365952000000007</c:v>
                </c:pt>
                <c:pt idx="45">
                  <c:v>16.20703125</c:v>
                </c:pt>
                <c:pt idx="46">
                  <c:v>17.063643428571435</c:v>
                </c:pt>
                <c:pt idx="47">
                  <c:v>17.9088505</c:v>
                </c:pt>
                <c:pt idx="48">
                  <c:v>18.708928000000004</c:v>
                </c:pt>
                <c:pt idx="49">
                  <c:v>19.422560749999999</c:v>
                </c:pt>
                <c:pt idx="50">
                  <c:v>19.999999999999996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5E-40CD-B1E4-C8DDF61FC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157080"/>
        <c:axId val="463156424"/>
      </c:scatterChart>
      <c:valAx>
        <c:axId val="463157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3156424"/>
        <c:crosses val="autoZero"/>
        <c:crossBetween val="midCat"/>
      </c:valAx>
      <c:valAx>
        <c:axId val="463156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3157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0</xdr:row>
      <xdr:rowOff>76200</xdr:rowOff>
    </xdr:from>
    <xdr:to>
      <xdr:col>18</xdr:col>
      <xdr:colOff>190500</xdr:colOff>
      <xdr:row>14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97C86D6-7627-4E0B-945B-6C7A3F740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B2:C20"/>
  <sheetViews>
    <sheetView showGridLines="0" tabSelected="1" workbookViewId="0">
      <selection activeCell="C16" sqref="C16"/>
    </sheetView>
  </sheetViews>
  <sheetFormatPr baseColWidth="10" defaultColWidth="11.44140625" defaultRowHeight="13.2" x14ac:dyDescent="0.25"/>
  <cols>
    <col min="1" max="1" width="3.88671875" style="1" customWidth="1"/>
    <col min="2" max="2" width="20.6640625" style="1" customWidth="1"/>
    <col min="3" max="3" width="17.6640625" style="1" bestFit="1" customWidth="1"/>
    <col min="4" max="16384" width="11.44140625" style="1"/>
  </cols>
  <sheetData>
    <row r="2" spans="2:3" x14ac:dyDescent="0.25">
      <c r="B2" s="9"/>
    </row>
    <row r="3" spans="2:3" x14ac:dyDescent="0.25">
      <c r="B3" s="10" t="s">
        <v>8</v>
      </c>
    </row>
    <row r="4" spans="2:3" x14ac:dyDescent="0.25">
      <c r="B4" s="9"/>
    </row>
    <row r="5" spans="2:3" x14ac:dyDescent="0.25">
      <c r="B5" s="16"/>
    </row>
    <row r="6" spans="2:3" x14ac:dyDescent="0.25">
      <c r="B6" s="17" t="s">
        <v>2</v>
      </c>
      <c r="C6" s="3">
        <v>9</v>
      </c>
    </row>
    <row r="7" spans="2:3" x14ac:dyDescent="0.25">
      <c r="B7" s="17" t="s">
        <v>3</v>
      </c>
      <c r="C7" s="8" t="s">
        <v>13</v>
      </c>
    </row>
    <row r="8" spans="2:3" x14ac:dyDescent="0.25">
      <c r="B8" s="17"/>
      <c r="C8" s="4"/>
    </row>
    <row r="9" spans="2:3" x14ac:dyDescent="0.25">
      <c r="B9" s="17" t="s">
        <v>4</v>
      </c>
      <c r="C9" s="14" t="s">
        <v>10</v>
      </c>
    </row>
    <row r="10" spans="2:3" x14ac:dyDescent="0.25">
      <c r="B10" s="17"/>
      <c r="C10" s="4"/>
    </row>
    <row r="11" spans="2:3" x14ac:dyDescent="0.25">
      <c r="B11" s="17"/>
      <c r="C11" s="4"/>
    </row>
    <row r="12" spans="2:3" x14ac:dyDescent="0.25">
      <c r="B12" s="17"/>
      <c r="C12" s="5"/>
    </row>
    <row r="13" spans="2:3" x14ac:dyDescent="0.25">
      <c r="B13" s="17"/>
      <c r="C13" s="7"/>
    </row>
    <row r="14" spans="2:3" x14ac:dyDescent="0.25">
      <c r="B14" s="17" t="s">
        <v>7</v>
      </c>
      <c r="C14" s="20" t="s">
        <v>12</v>
      </c>
    </row>
    <row r="15" spans="2:3" x14ac:dyDescent="0.25">
      <c r="B15" s="17" t="s">
        <v>5</v>
      </c>
      <c r="C15" s="4" t="s">
        <v>6</v>
      </c>
    </row>
    <row r="16" spans="2:3" x14ac:dyDescent="0.25">
      <c r="B16" s="17" t="s">
        <v>11</v>
      </c>
      <c r="C16" s="6">
        <v>46158</v>
      </c>
    </row>
    <row r="17" spans="2:3" x14ac:dyDescent="0.25">
      <c r="B17" s="17"/>
      <c r="C17" s="2"/>
    </row>
    <row r="18" spans="2:3" x14ac:dyDescent="0.25">
      <c r="B18" s="11"/>
    </row>
    <row r="19" spans="2:3" x14ac:dyDescent="0.25">
      <c r="B19" s="12" t="s">
        <v>9</v>
      </c>
    </row>
    <row r="20" spans="2:3" x14ac:dyDescent="0.25">
      <c r="B20" s="1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EB10-AC2B-4ECE-BF55-C85A44B2DCE3}">
  <dimension ref="A1:B8"/>
  <sheetViews>
    <sheetView workbookViewId="0">
      <selection activeCell="C10" sqref="C10"/>
    </sheetView>
  </sheetViews>
  <sheetFormatPr baseColWidth="10" defaultRowHeight="14.4" x14ac:dyDescent="0.3"/>
  <cols>
    <col min="1" max="2" width="7.109375" customWidth="1"/>
    <col min="3" max="13" width="11.109375" customWidth="1"/>
  </cols>
  <sheetData>
    <row r="1" spans="1:2" x14ac:dyDescent="0.3">
      <c r="A1" s="15" t="s">
        <v>0</v>
      </c>
      <c r="B1" s="15" t="s">
        <v>1</v>
      </c>
    </row>
    <row r="2" spans="1:2" x14ac:dyDescent="0.3">
      <c r="A2">
        <v>0</v>
      </c>
      <c r="B2">
        <v>30</v>
      </c>
    </row>
    <row r="3" spans="1:2" x14ac:dyDescent="0.3">
      <c r="A3">
        <v>10</v>
      </c>
      <c r="B3">
        <v>18</v>
      </c>
    </row>
    <row r="4" spans="1:2" x14ac:dyDescent="0.3">
      <c r="A4">
        <v>20</v>
      </c>
      <c r="B4">
        <v>11.5</v>
      </c>
    </row>
    <row r="5" spans="1:2" x14ac:dyDescent="0.3">
      <c r="A5">
        <v>30</v>
      </c>
      <c r="B5">
        <v>10</v>
      </c>
    </row>
    <row r="6" spans="1:2" x14ac:dyDescent="0.3">
      <c r="A6">
        <v>35</v>
      </c>
      <c r="B6">
        <v>10.5</v>
      </c>
    </row>
    <row r="7" spans="1:2" x14ac:dyDescent="0.3">
      <c r="A7">
        <v>40</v>
      </c>
      <c r="B7">
        <v>12.5</v>
      </c>
    </row>
    <row r="8" spans="1:2" x14ac:dyDescent="0.3">
      <c r="A8">
        <v>50</v>
      </c>
      <c r="B8">
        <v>20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L52"/>
  <sheetViews>
    <sheetView workbookViewId="0">
      <selection activeCell="G29" sqref="G29"/>
    </sheetView>
  </sheetViews>
  <sheetFormatPr baseColWidth="10" defaultRowHeight="14.4" x14ac:dyDescent="0.3"/>
  <cols>
    <col min="1" max="2" width="7.109375" customWidth="1"/>
    <col min="3" max="3" width="5" customWidth="1"/>
    <col min="4" max="4" width="5.6640625" bestFit="1" customWidth="1"/>
    <col min="5" max="5" width="12" bestFit="1" customWidth="1"/>
    <col min="6" max="9" width="12.6640625" bestFit="1" customWidth="1"/>
    <col min="10" max="10" width="6.33203125" customWidth="1"/>
    <col min="11" max="11" width="4.109375" customWidth="1"/>
    <col min="12" max="12" width="11.5546875" bestFit="1" customWidth="1"/>
  </cols>
  <sheetData>
    <row r="1" spans="1:12" x14ac:dyDescent="0.3">
      <c r="A1" s="15" t="s">
        <v>0</v>
      </c>
      <c r="B1" s="15" t="s">
        <v>1</v>
      </c>
      <c r="K1" s="19" t="s">
        <v>0</v>
      </c>
      <c r="L1" s="19" t="s">
        <v>1</v>
      </c>
    </row>
    <row r="2" spans="1:12" x14ac:dyDescent="0.3">
      <c r="A2">
        <v>0</v>
      </c>
      <c r="B2">
        <v>30</v>
      </c>
      <c r="D2">
        <f>(y_1-y_0)/(x_1-x_0)</f>
        <v>-1.2</v>
      </c>
      <c r="E2">
        <f>(D3-D2)/(x_2-x_0)</f>
        <v>2.7499999999999997E-2</v>
      </c>
      <c r="F2">
        <f>(E3-E2)/(x_3-x_0)</f>
        <v>-8.3333333333333181E-5</v>
      </c>
      <c r="G2">
        <f>(F3-F2)/(x_4-x_0)</f>
        <v>-7.1428571428571495E-6</v>
      </c>
      <c r="H2">
        <f>(G3-G2)/(x_5-x_0)</f>
        <v>1.0119047619047623E-6</v>
      </c>
      <c r="I2">
        <f>(H3-H2)/(x_6-x_0)</f>
        <v>-5.3571428571428597E-8</v>
      </c>
      <c r="K2">
        <v>0</v>
      </c>
      <c r="L2" s="18">
        <f t="shared" ref="L2:L33" si="0">y_0+b_1*(x_-x_0)+b_2*(x_-x_0)*(x_-x_1)+b_3*(x_-x_0)*(x_-x_1)*(x_-x_2)+b_4*(x_-x_0)*(x_-x_1)*(x_-x_2)*(x_-x_3)+b_5*(x_-x_0)*(x_-x_1)*(x_-x_2)*(x_-x_3)*(x_-x_4)+b_6*(x_-x_0)*(x_-x_1)*(x_-x_2)*(x_-x_3)*(x_-x_4)*(x_-x_5)</f>
        <v>30</v>
      </c>
    </row>
    <row r="3" spans="1:12" x14ac:dyDescent="0.3">
      <c r="A3">
        <v>10</v>
      </c>
      <c r="B3">
        <v>18</v>
      </c>
      <c r="D3">
        <f>(y_2-y_1)/(x_2-x_1)</f>
        <v>-0.65</v>
      </c>
      <c r="E3">
        <f>(D4-D3)/(x_3-x_1)</f>
        <v>2.5000000000000001E-2</v>
      </c>
      <c r="F3">
        <f>(E4-E3)/(x_4-x_1)</f>
        <v>-3.3333333333333338E-4</v>
      </c>
      <c r="G3">
        <f>(F4-F3)/(x_5-x_1)</f>
        <v>3.3333333333333348E-5</v>
      </c>
      <c r="H3">
        <f>(G4-G3)/(x_6-x_1)</f>
        <v>-1.6666666666666675E-6</v>
      </c>
      <c r="K3">
        <v>1</v>
      </c>
      <c r="L3" s="18">
        <f t="shared" si="0"/>
        <v>29.096550750000002</v>
      </c>
    </row>
    <row r="4" spans="1:12" x14ac:dyDescent="0.3">
      <c r="A4">
        <v>20</v>
      </c>
      <c r="B4">
        <v>11.5</v>
      </c>
      <c r="D4">
        <f>(y_3-y_2)/(x_3-x_2)</f>
        <v>-0.15</v>
      </c>
      <c r="E4">
        <f>(D5-D4)/(x_4-x_2)</f>
        <v>1.6666666666666666E-2</v>
      </c>
      <c r="F4">
        <f>(E5-E4)/(x_5-x_2)</f>
        <v>6.6666666666666697E-4</v>
      </c>
      <c r="G4">
        <f>(F5-F4)/(x_6-x_2)</f>
        <v>-3.3333333333333355E-5</v>
      </c>
      <c r="K4">
        <v>2</v>
      </c>
      <c r="L4" s="18">
        <f t="shared" si="0"/>
        <v>28.004607999999998</v>
      </c>
    </row>
    <row r="5" spans="1:12" x14ac:dyDescent="0.3">
      <c r="A5">
        <v>30</v>
      </c>
      <c r="B5">
        <v>10</v>
      </c>
      <c r="D5">
        <f>(y_4-y_3)/(x_4-x_3)</f>
        <v>0.1</v>
      </c>
      <c r="E5">
        <f>(D6-D5)/(x_5-x_3)</f>
        <v>3.0000000000000006E-2</v>
      </c>
      <c r="F5">
        <f>(E6-E5)/(x_6-x_3)</f>
        <v>-3.3333333333333376E-4</v>
      </c>
      <c r="K5">
        <v>3</v>
      </c>
      <c r="L5" s="18">
        <f t="shared" si="0"/>
        <v>26.785108000000001</v>
      </c>
    </row>
    <row r="6" spans="1:12" x14ac:dyDescent="0.3">
      <c r="A6">
        <v>35</v>
      </c>
      <c r="B6">
        <v>10.5</v>
      </c>
      <c r="D6">
        <f>(y_5-y_4)/(x_5-x_4)</f>
        <v>0.4</v>
      </c>
      <c r="E6">
        <f>(D7-D6)/(x_6-x_4)</f>
        <v>2.3333333333333331E-2</v>
      </c>
      <c r="K6">
        <v>4</v>
      </c>
      <c r="L6" s="18">
        <f t="shared" si="0"/>
        <v>25.489403428571428</v>
      </c>
    </row>
    <row r="7" spans="1:12" x14ac:dyDescent="0.3">
      <c r="A7">
        <v>40</v>
      </c>
      <c r="B7">
        <v>12.5</v>
      </c>
      <c r="D7">
        <f>(y_6-y_5)/(x_6-x_5)</f>
        <v>0.75</v>
      </c>
      <c r="K7">
        <v>5</v>
      </c>
      <c r="L7" s="18">
        <f t="shared" si="0"/>
        <v>24.16015625</v>
      </c>
    </row>
    <row r="8" spans="1:12" x14ac:dyDescent="0.3">
      <c r="A8">
        <v>50</v>
      </c>
      <c r="B8">
        <v>20</v>
      </c>
      <c r="K8">
        <v>6</v>
      </c>
      <c r="L8" s="18">
        <f t="shared" si="0"/>
        <v>22.832192000000003</v>
      </c>
    </row>
    <row r="9" spans="1:12" x14ac:dyDescent="0.3">
      <c r="K9">
        <v>7</v>
      </c>
      <c r="L9" s="18">
        <f t="shared" si="0"/>
        <v>21.5333155</v>
      </c>
    </row>
    <row r="10" spans="1:12" x14ac:dyDescent="0.3">
      <c r="K10">
        <v>8</v>
      </c>
      <c r="L10" s="18">
        <f t="shared" si="0"/>
        <v>20.285087999999998</v>
      </c>
    </row>
    <row r="11" spans="1:12" x14ac:dyDescent="0.3">
      <c r="K11">
        <v>9</v>
      </c>
      <c r="L11" s="18">
        <f t="shared" si="0"/>
        <v>19.103565750000001</v>
      </c>
    </row>
    <row r="12" spans="1:12" x14ac:dyDescent="0.3">
      <c r="K12">
        <v>10</v>
      </c>
      <c r="L12" s="18">
        <f t="shared" si="0"/>
        <v>18</v>
      </c>
    </row>
    <row r="13" spans="1:12" x14ac:dyDescent="0.3">
      <c r="K13">
        <v>11</v>
      </c>
      <c r="L13" s="18">
        <f t="shared" si="0"/>
        <v>16.981498428571431</v>
      </c>
    </row>
    <row r="14" spans="1:12" x14ac:dyDescent="0.3">
      <c r="K14">
        <v>12</v>
      </c>
      <c r="L14" s="18">
        <f t="shared" si="0"/>
        <v>16.051648</v>
      </c>
    </row>
    <row r="15" spans="1:12" x14ac:dyDescent="0.3">
      <c r="K15">
        <v>13</v>
      </c>
      <c r="L15" s="18">
        <f t="shared" si="0"/>
        <v>15.21109925</v>
      </c>
    </row>
    <row r="16" spans="1:12" x14ac:dyDescent="0.3">
      <c r="K16">
        <v>14</v>
      </c>
      <c r="L16" s="18">
        <f t="shared" si="0"/>
        <v>14.458112</v>
      </c>
    </row>
    <row r="17" spans="11:12" x14ac:dyDescent="0.3">
      <c r="K17">
        <v>15</v>
      </c>
      <c r="L17" s="18">
        <f t="shared" si="0"/>
        <v>13.7890625</v>
      </c>
    </row>
    <row r="18" spans="11:12" x14ac:dyDescent="0.3">
      <c r="K18">
        <v>16</v>
      </c>
      <c r="L18" s="18">
        <f t="shared" si="0"/>
        <v>13.198912000000002</v>
      </c>
    </row>
    <row r="19" spans="11:12" x14ac:dyDescent="0.3">
      <c r="K19">
        <v>17</v>
      </c>
      <c r="L19" s="18">
        <f t="shared" si="0"/>
        <v>12.681636749999999</v>
      </c>
    </row>
    <row r="20" spans="11:12" x14ac:dyDescent="0.3">
      <c r="K20">
        <v>18</v>
      </c>
      <c r="L20" s="18">
        <f t="shared" si="0"/>
        <v>12.230619428571428</v>
      </c>
    </row>
    <row r="21" spans="11:12" x14ac:dyDescent="0.3">
      <c r="K21">
        <v>19</v>
      </c>
      <c r="L21" s="18">
        <f t="shared" si="0"/>
        <v>11.839002000000001</v>
      </c>
    </row>
    <row r="22" spans="11:12" x14ac:dyDescent="0.3">
      <c r="K22">
        <v>20</v>
      </c>
      <c r="L22" s="18">
        <f t="shared" si="0"/>
        <v>11.5</v>
      </c>
    </row>
    <row r="23" spans="11:12" x14ac:dyDescent="0.3">
      <c r="K23">
        <v>21</v>
      </c>
      <c r="L23" s="18">
        <f t="shared" si="0"/>
        <v>11.207178249999998</v>
      </c>
    </row>
    <row r="24" spans="11:12" x14ac:dyDescent="0.3">
      <c r="K24">
        <v>22</v>
      </c>
      <c r="L24" s="18">
        <f t="shared" si="0"/>
        <v>10.954688000000001</v>
      </c>
    </row>
    <row r="25" spans="11:12" x14ac:dyDescent="0.3">
      <c r="K25">
        <v>23</v>
      </c>
      <c r="L25" s="18">
        <f t="shared" si="0"/>
        <v>10.737465500000003</v>
      </c>
    </row>
    <row r="26" spans="11:12" x14ac:dyDescent="0.3">
      <c r="K26">
        <v>24</v>
      </c>
      <c r="L26" s="18">
        <f t="shared" si="0"/>
        <v>10.551392000000002</v>
      </c>
    </row>
    <row r="27" spans="11:12" x14ac:dyDescent="0.3">
      <c r="K27">
        <v>25</v>
      </c>
      <c r="L27" s="18">
        <f t="shared" si="0"/>
        <v>10.393415178571427</v>
      </c>
    </row>
    <row r="28" spans="11:12" x14ac:dyDescent="0.3">
      <c r="K28">
        <v>26</v>
      </c>
      <c r="L28" s="18">
        <f t="shared" si="0"/>
        <v>10.261631999999997</v>
      </c>
    </row>
    <row r="29" spans="11:12" x14ac:dyDescent="0.3">
      <c r="K29">
        <v>27</v>
      </c>
      <c r="L29" s="18">
        <f t="shared" si="0"/>
        <v>10.155333000000001</v>
      </c>
    </row>
    <row r="30" spans="11:12" x14ac:dyDescent="0.3">
      <c r="K30">
        <v>28</v>
      </c>
      <c r="L30" s="18">
        <f t="shared" si="0"/>
        <v>10.075007999999997</v>
      </c>
    </row>
    <row r="31" spans="11:12" x14ac:dyDescent="0.3">
      <c r="K31">
        <v>29</v>
      </c>
      <c r="L31" s="18">
        <f t="shared" si="0"/>
        <v>10.022313250000002</v>
      </c>
    </row>
    <row r="32" spans="11:12" x14ac:dyDescent="0.3">
      <c r="K32">
        <v>30</v>
      </c>
      <c r="L32" s="18">
        <f t="shared" si="0"/>
        <v>10.000000000000002</v>
      </c>
    </row>
    <row r="33" spans="11:12" x14ac:dyDescent="0.3">
      <c r="K33">
        <v>31</v>
      </c>
      <c r="L33" s="18">
        <f t="shared" si="0"/>
        <v>10.011804500000006</v>
      </c>
    </row>
    <row r="34" spans="11:12" x14ac:dyDescent="0.3">
      <c r="K34">
        <v>32</v>
      </c>
      <c r="L34" s="18">
        <f t="shared" ref="L34:L52" si="1">y_0+b_1*(x_-x_0)+b_2*(x_-x_0)*(x_-x_1)+b_3*(x_-x_0)*(x_-x_1)*(x_-x_2)+b_4*(x_-x_0)*(x_-x_1)*(x_-x_2)*(x_-x_3)+b_5*(x_-x_0)*(x_-x_1)*(x_-x_2)*(x_-x_3)*(x_-x_4)+b_6*(x_-x_0)*(x_-x_1)*(x_-x_2)*(x_-x_3)*(x_-x_4)*(x_-x_5)</f>
        <v>10.06229942857143</v>
      </c>
    </row>
    <row r="35" spans="11:12" x14ac:dyDescent="0.3">
      <c r="K35">
        <v>33</v>
      </c>
      <c r="L35" s="18">
        <f t="shared" si="1"/>
        <v>10.156706749999994</v>
      </c>
    </row>
    <row r="36" spans="11:12" x14ac:dyDescent="0.3">
      <c r="K36">
        <v>34</v>
      </c>
      <c r="L36" s="18">
        <f t="shared" si="1"/>
        <v>10.300672000000004</v>
      </c>
    </row>
    <row r="37" spans="11:12" x14ac:dyDescent="0.3">
      <c r="K37">
        <v>35</v>
      </c>
      <c r="L37" s="18">
        <f t="shared" si="1"/>
        <v>10.499999999999998</v>
      </c>
    </row>
    <row r="38" spans="11:12" x14ac:dyDescent="0.3">
      <c r="K38">
        <v>36</v>
      </c>
      <c r="L38" s="18">
        <f t="shared" si="1"/>
        <v>10.760352000000003</v>
      </c>
    </row>
    <row r="39" spans="11:12" x14ac:dyDescent="0.3">
      <c r="K39">
        <v>37</v>
      </c>
      <c r="L39" s="18">
        <f t="shared" si="1"/>
        <v>11.08690425</v>
      </c>
    </row>
    <row r="40" spans="11:12" x14ac:dyDescent="0.3">
      <c r="K40">
        <v>38</v>
      </c>
      <c r="L40" s="18">
        <f t="shared" si="1"/>
        <v>11.483968000000001</v>
      </c>
    </row>
    <row r="41" spans="11:12" x14ac:dyDescent="0.3">
      <c r="K41">
        <v>39</v>
      </c>
      <c r="L41" s="18">
        <f t="shared" si="1"/>
        <v>11.954570928571425</v>
      </c>
    </row>
    <row r="42" spans="11:12" x14ac:dyDescent="0.3">
      <c r="K42">
        <v>40</v>
      </c>
      <c r="L42" s="18">
        <f t="shared" si="1"/>
        <v>12.499999999999996</v>
      </c>
    </row>
    <row r="43" spans="11:12" x14ac:dyDescent="0.3">
      <c r="K43">
        <v>41</v>
      </c>
      <c r="L43" s="18">
        <f t="shared" si="1"/>
        <v>13.119305750000008</v>
      </c>
    </row>
    <row r="44" spans="11:12" x14ac:dyDescent="0.3">
      <c r="K44">
        <v>42</v>
      </c>
      <c r="L44" s="18">
        <f t="shared" si="1"/>
        <v>13.808768000000001</v>
      </c>
    </row>
    <row r="45" spans="11:12" x14ac:dyDescent="0.3">
      <c r="K45">
        <v>43</v>
      </c>
      <c r="L45" s="18">
        <f t="shared" si="1"/>
        <v>14.561322999999996</v>
      </c>
    </row>
    <row r="46" spans="11:12" x14ac:dyDescent="0.3">
      <c r="K46">
        <v>44</v>
      </c>
      <c r="L46" s="18">
        <f t="shared" si="1"/>
        <v>15.365952000000007</v>
      </c>
    </row>
    <row r="47" spans="11:12" x14ac:dyDescent="0.3">
      <c r="K47">
        <v>45</v>
      </c>
      <c r="L47" s="18">
        <f t="shared" si="1"/>
        <v>16.20703125</v>
      </c>
    </row>
    <row r="48" spans="11:12" x14ac:dyDescent="0.3">
      <c r="K48">
        <v>46</v>
      </c>
      <c r="L48" s="18">
        <f t="shared" si="1"/>
        <v>17.063643428571435</v>
      </c>
    </row>
    <row r="49" spans="11:12" x14ac:dyDescent="0.3">
      <c r="K49">
        <v>47</v>
      </c>
      <c r="L49" s="18">
        <f t="shared" si="1"/>
        <v>17.9088505</v>
      </c>
    </row>
    <row r="50" spans="11:12" x14ac:dyDescent="0.3">
      <c r="K50">
        <v>48</v>
      </c>
      <c r="L50" s="18">
        <f t="shared" si="1"/>
        <v>18.708928000000004</v>
      </c>
    </row>
    <row r="51" spans="11:12" x14ac:dyDescent="0.3">
      <c r="K51">
        <v>49</v>
      </c>
      <c r="L51" s="18">
        <f t="shared" si="1"/>
        <v>19.422560749999999</v>
      </c>
    </row>
    <row r="52" spans="11:12" x14ac:dyDescent="0.3">
      <c r="K52">
        <v>50</v>
      </c>
      <c r="L52" s="18">
        <f t="shared" si="1"/>
        <v>19.999999999999996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21</vt:i4>
      </vt:variant>
    </vt:vector>
  </HeadingPairs>
  <TitlesOfParts>
    <vt:vector size="24" baseType="lpstr">
      <vt:lpstr>Cover</vt:lpstr>
      <vt:lpstr>Quelldaten</vt:lpstr>
      <vt:lpstr>Seilverlauf</vt:lpstr>
      <vt:lpstr>b_1</vt:lpstr>
      <vt:lpstr>b_2</vt:lpstr>
      <vt:lpstr>b_3</vt:lpstr>
      <vt:lpstr>b_4</vt:lpstr>
      <vt:lpstr>b_5</vt:lpstr>
      <vt:lpstr>b_6</vt:lpstr>
      <vt:lpstr>x_</vt:lpstr>
      <vt:lpstr>x_0</vt:lpstr>
      <vt:lpstr>x_1</vt:lpstr>
      <vt:lpstr>x_2</vt:lpstr>
      <vt:lpstr>x_3</vt:lpstr>
      <vt:lpstr>x_4</vt:lpstr>
      <vt:lpstr>x_5</vt:lpstr>
      <vt:lpstr>x_6</vt:lpstr>
      <vt:lpstr>y_0</vt:lpstr>
      <vt:lpstr>y_1</vt:lpstr>
      <vt:lpstr>y_2</vt:lpstr>
      <vt:lpstr>y_3</vt:lpstr>
      <vt:lpstr>y_4</vt:lpstr>
      <vt:lpstr>y_5</vt:lpstr>
      <vt:lpstr>y_6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2013-01-04T23:08:20Z</dcterms:created>
  <dcterms:modified xsi:type="dcterms:W3CDTF">2026-05-17T16:02:29Z</dcterms:modified>
</cp:coreProperties>
</file>